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rabajoEstudios\jardindeljubilado\jubiladas\Plantillas\"/>
    </mc:Choice>
  </mc:AlternateContent>
  <xr:revisionPtr revIDLastSave="0" documentId="13_ncr:1_{23D04700-C207-4433-AF42-5B822C533D35}" xr6:coauthVersionLast="45" xr6:coauthVersionMax="45" xr10:uidLastSave="{00000000-0000-0000-0000-000000000000}"/>
  <workbookProtection workbookAlgorithmName="SHA-512" workbookHashValue="H21p5No595XJqeFVj9pSeidBdBW+5Bi5NbZN/vaSokWC9Pw3RhxHKyeTq+0fw2l3hhyFsIzprl6PNRHHzgSpFA==" workbookSaltValue="2qPIraxWXSCN7WWZEJGY4Q==" workbookSpinCount="100000" lockStructure="1"/>
  <bookViews>
    <workbookView xWindow="-120" yWindow="-120" windowWidth="29040" windowHeight="16440" tabRatio="739" xr2:uid="{21494689-1D92-4C17-B7D5-893A87667612}"/>
  </bookViews>
  <sheets>
    <sheet name="Sgto.Gastos" sheetId="8" r:id="rId1"/>
    <sheet name="DetalleGastoMensual" sheetId="10" r:id="rId2"/>
    <sheet name="Sgto.Renovaciones" sheetId="9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01" i="9" l="1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BD101" i="9"/>
  <c r="G10" i="9" l="1"/>
  <c r="G9" i="9"/>
  <c r="G11" i="9"/>
  <c r="G12" i="9"/>
  <c r="G13" i="9"/>
  <c r="G14" i="9"/>
  <c r="G15" i="9"/>
  <c r="I15" i="9" s="1"/>
  <c r="J15" i="9" s="1"/>
  <c r="G16" i="9"/>
  <c r="H16" i="9" s="1"/>
  <c r="O16" i="9" s="1"/>
  <c r="G17" i="9"/>
  <c r="H17" i="9" s="1"/>
  <c r="O17" i="9" s="1"/>
  <c r="G18" i="9"/>
  <c r="I18" i="9" s="1"/>
  <c r="J18" i="9" s="1"/>
  <c r="G19" i="9"/>
  <c r="G20" i="9"/>
  <c r="G21" i="9"/>
  <c r="G22" i="9"/>
  <c r="H22" i="9" s="1"/>
  <c r="O22" i="9" s="1"/>
  <c r="G26" i="9"/>
  <c r="G27" i="9"/>
  <c r="H27" i="9" s="1"/>
  <c r="O27" i="9" s="1"/>
  <c r="G28" i="9"/>
  <c r="H28" i="9" s="1"/>
  <c r="O28" i="9" s="1"/>
  <c r="G29" i="9"/>
  <c r="I29" i="9" s="1"/>
  <c r="J29" i="9" s="1"/>
  <c r="G30" i="9"/>
  <c r="G32" i="9"/>
  <c r="G38" i="9"/>
  <c r="G39" i="9"/>
  <c r="I39" i="9" s="1"/>
  <c r="J39" i="9" s="1"/>
  <c r="G40" i="9"/>
  <c r="H40" i="9" s="1"/>
  <c r="O40" i="9" s="1"/>
  <c r="G41" i="9"/>
  <c r="I41" i="9" s="1"/>
  <c r="J41" i="9" s="1"/>
  <c r="G42" i="9"/>
  <c r="I42" i="9" s="1"/>
  <c r="J42" i="9" s="1"/>
  <c r="G43" i="9"/>
  <c r="H43" i="9" s="1"/>
  <c r="O43" i="9" s="1"/>
  <c r="P43" i="9" s="1"/>
  <c r="G44" i="9"/>
  <c r="G45" i="9"/>
  <c r="G46" i="9"/>
  <c r="G47" i="9"/>
  <c r="H47" i="9" s="1"/>
  <c r="O47" i="9" s="1"/>
  <c r="P47" i="9" s="1"/>
  <c r="G53" i="9"/>
  <c r="I53" i="9" s="1"/>
  <c r="J53" i="9" s="1"/>
  <c r="G54" i="9"/>
  <c r="I54" i="9" s="1"/>
  <c r="J54" i="9" s="1"/>
  <c r="G55" i="9"/>
  <c r="I55" i="9" s="1"/>
  <c r="J55" i="9" s="1"/>
  <c r="G56" i="9"/>
  <c r="H56" i="9" s="1"/>
  <c r="O56" i="9" s="1"/>
  <c r="P56" i="9" s="1"/>
  <c r="G57" i="9"/>
  <c r="G59" i="9"/>
  <c r="CT70" i="8"/>
  <c r="CU70" i="8" s="1"/>
  <c r="CS70" i="8"/>
  <c r="CT69" i="8"/>
  <c r="CU69" i="8" s="1"/>
  <c r="CS69" i="8"/>
  <c r="CT68" i="8"/>
  <c r="CU68" i="8" s="1"/>
  <c r="CS68" i="8"/>
  <c r="CU67" i="8"/>
  <c r="CT67" i="8"/>
  <c r="CS67" i="8"/>
  <c r="CU66" i="8"/>
  <c r="CT66" i="8"/>
  <c r="CS66" i="8"/>
  <c r="CT65" i="8"/>
  <c r="CS65" i="8"/>
  <c r="CU65" i="8" s="1"/>
  <c r="CT64" i="8"/>
  <c r="CS64" i="8"/>
  <c r="CU64" i="8" s="1"/>
  <c r="CT63" i="8"/>
  <c r="CU63" i="8" s="1"/>
  <c r="CS63" i="8"/>
  <c r="CT62" i="8"/>
  <c r="CU62" i="8" s="1"/>
  <c r="CS62" i="8"/>
  <c r="CT61" i="8"/>
  <c r="CU61" i="8" s="1"/>
  <c r="CS61" i="8"/>
  <c r="CT60" i="8"/>
  <c r="CU60" i="8" s="1"/>
  <c r="CS60" i="8"/>
  <c r="CU59" i="8"/>
  <c r="CT59" i="8"/>
  <c r="CS59" i="8"/>
  <c r="CU58" i="8"/>
  <c r="CT58" i="8"/>
  <c r="CS58" i="8"/>
  <c r="CT57" i="8"/>
  <c r="CS57" i="8"/>
  <c r="CU57" i="8" s="1"/>
  <c r="CT56" i="8"/>
  <c r="CS56" i="8"/>
  <c r="CU56" i="8" s="1"/>
  <c r="CT55" i="8"/>
  <c r="CU55" i="8" s="1"/>
  <c r="CS55" i="8"/>
  <c r="CT54" i="8"/>
  <c r="CU54" i="8" s="1"/>
  <c r="CS54" i="8"/>
  <c r="CT53" i="8"/>
  <c r="CU53" i="8" s="1"/>
  <c r="CS53" i="8"/>
  <c r="CU52" i="8"/>
  <c r="CT52" i="8"/>
  <c r="CS52" i="8"/>
  <c r="CU51" i="8"/>
  <c r="CT51" i="8"/>
  <c r="CS51" i="8"/>
  <c r="CU50" i="8"/>
  <c r="CT50" i="8"/>
  <c r="CS50" i="8"/>
  <c r="CT49" i="8"/>
  <c r="CS49" i="8"/>
  <c r="CU49" i="8" s="1"/>
  <c r="CT48" i="8"/>
  <c r="CS48" i="8"/>
  <c r="CU48" i="8" s="1"/>
  <c r="CT47" i="8"/>
  <c r="CU47" i="8" s="1"/>
  <c r="CS47" i="8"/>
  <c r="CT46" i="8"/>
  <c r="CU46" i="8" s="1"/>
  <c r="CS46" i="8"/>
  <c r="CT45" i="8"/>
  <c r="CU45" i="8" s="1"/>
  <c r="CS45" i="8"/>
  <c r="CU44" i="8"/>
  <c r="CT44" i="8"/>
  <c r="CS44" i="8"/>
  <c r="CU43" i="8"/>
  <c r="CT43" i="8"/>
  <c r="CS43" i="8"/>
  <c r="CU42" i="8"/>
  <c r="CT42" i="8"/>
  <c r="CS42" i="8"/>
  <c r="CT41" i="8"/>
  <c r="CS41" i="8"/>
  <c r="CU41" i="8" s="1"/>
  <c r="CT40" i="8"/>
  <c r="CS40" i="8"/>
  <c r="CU40" i="8" s="1"/>
  <c r="CT39" i="8"/>
  <c r="CU39" i="8" s="1"/>
  <c r="CS39" i="8"/>
  <c r="CT38" i="8"/>
  <c r="CU38" i="8" s="1"/>
  <c r="CS38" i="8"/>
  <c r="CT37" i="8"/>
  <c r="CU37" i="8" s="1"/>
  <c r="CS37" i="8"/>
  <c r="CU36" i="8"/>
  <c r="CT36" i="8"/>
  <c r="CS36" i="8"/>
  <c r="CU35" i="8"/>
  <c r="CT35" i="8"/>
  <c r="CS35" i="8"/>
  <c r="CU34" i="8"/>
  <c r="CT34" i="8"/>
  <c r="CS34" i="8"/>
  <c r="CT33" i="8"/>
  <c r="CS33" i="8"/>
  <c r="CU33" i="8" s="1"/>
  <c r="CT32" i="8"/>
  <c r="CS32" i="8"/>
  <c r="CU32" i="8" s="1"/>
  <c r="CT31" i="8"/>
  <c r="CU31" i="8" s="1"/>
  <c r="CS31" i="8"/>
  <c r="CT30" i="8"/>
  <c r="CU30" i="8" s="1"/>
  <c r="CS30" i="8"/>
  <c r="CT29" i="8"/>
  <c r="CU29" i="8" s="1"/>
  <c r="CS29" i="8"/>
  <c r="CU28" i="8"/>
  <c r="CT28" i="8"/>
  <c r="CS28" i="8"/>
  <c r="CU27" i="8"/>
  <c r="CT27" i="8"/>
  <c r="CS27" i="8"/>
  <c r="CU26" i="8"/>
  <c r="CT26" i="8"/>
  <c r="CS26" i="8"/>
  <c r="CT25" i="8"/>
  <c r="CS25" i="8"/>
  <c r="CU25" i="8" s="1"/>
  <c r="CT24" i="8"/>
  <c r="CS24" i="8"/>
  <c r="CU24" i="8" s="1"/>
  <c r="CT23" i="8"/>
  <c r="CU23" i="8" s="1"/>
  <c r="CS23" i="8"/>
  <c r="CT22" i="8"/>
  <c r="CU22" i="8" s="1"/>
  <c r="CS22" i="8"/>
  <c r="CT21" i="8"/>
  <c r="CU21" i="8" s="1"/>
  <c r="CS21" i="8"/>
  <c r="CU20" i="8"/>
  <c r="CT20" i="8"/>
  <c r="CS20" i="8"/>
  <c r="CU19" i="8"/>
  <c r="CT19" i="8"/>
  <c r="CS19" i="8"/>
  <c r="CU18" i="8"/>
  <c r="CT18" i="8"/>
  <c r="CS18" i="8"/>
  <c r="CT17" i="8"/>
  <c r="CS17" i="8"/>
  <c r="CU17" i="8" s="1"/>
  <c r="CT16" i="8"/>
  <c r="CS16" i="8"/>
  <c r="CU16" i="8" s="1"/>
  <c r="CT15" i="8"/>
  <c r="CU15" i="8" s="1"/>
  <c r="CS15" i="8"/>
  <c r="CT14" i="8"/>
  <c r="CU14" i="8" s="1"/>
  <c r="CS14" i="8"/>
  <c r="CT13" i="8"/>
  <c r="CU13" i="8" s="1"/>
  <c r="CS13" i="8"/>
  <c r="CU12" i="8"/>
  <c r="CT12" i="8"/>
  <c r="CS12" i="8"/>
  <c r="CU11" i="8"/>
  <c r="CT11" i="8"/>
  <c r="CS11" i="8"/>
  <c r="CU10" i="8"/>
  <c r="CT10" i="8"/>
  <c r="CS10" i="8"/>
  <c r="CT9" i="8"/>
  <c r="CS9" i="8"/>
  <c r="CU9" i="8" s="1"/>
  <c r="CT8" i="8"/>
  <c r="CS8" i="8"/>
  <c r="CU8" i="8" s="1"/>
  <c r="CT7" i="8"/>
  <c r="CU7" i="8" s="1"/>
  <c r="CS7" i="8"/>
  <c r="CT6" i="8"/>
  <c r="CU6" i="8" s="1"/>
  <c r="CS6" i="8"/>
  <c r="CT5" i="8"/>
  <c r="CU5" i="8" s="1"/>
  <c r="CS5" i="8"/>
  <c r="CU4" i="8"/>
  <c r="CT4" i="8"/>
  <c r="CS4" i="8"/>
  <c r="CU3" i="8"/>
  <c r="CT3" i="8"/>
  <c r="CS3" i="8"/>
  <c r="CU2" i="8"/>
  <c r="CT2" i="8"/>
  <c r="CT72" i="8" s="1"/>
  <c r="CS2" i="8"/>
  <c r="CS72" i="8" s="1"/>
  <c r="CD70" i="8"/>
  <c r="CE70" i="8" s="1"/>
  <c r="CC70" i="8"/>
  <c r="CD69" i="8"/>
  <c r="CE69" i="8" s="1"/>
  <c r="CC69" i="8"/>
  <c r="CE68" i="8"/>
  <c r="CD68" i="8"/>
  <c r="CC68" i="8"/>
  <c r="CE67" i="8"/>
  <c r="CD67" i="8"/>
  <c r="CC67" i="8"/>
  <c r="CD66" i="8"/>
  <c r="CC66" i="8"/>
  <c r="CE66" i="8" s="1"/>
  <c r="CD65" i="8"/>
  <c r="CE65" i="8" s="1"/>
  <c r="CC65" i="8"/>
  <c r="CD64" i="8"/>
  <c r="CE64" i="8" s="1"/>
  <c r="CC64" i="8"/>
  <c r="CD63" i="8"/>
  <c r="CE63" i="8" s="1"/>
  <c r="CC63" i="8"/>
  <c r="CD62" i="8"/>
  <c r="CE62" i="8" s="1"/>
  <c r="CC62" i="8"/>
  <c r="CD61" i="8"/>
  <c r="CE61" i="8" s="1"/>
  <c r="CC61" i="8"/>
  <c r="CE60" i="8"/>
  <c r="CD60" i="8"/>
  <c r="CC60" i="8"/>
  <c r="CE59" i="8"/>
  <c r="CD59" i="8"/>
  <c r="CC59" i="8"/>
  <c r="CD58" i="8"/>
  <c r="CC58" i="8"/>
  <c r="CE58" i="8" s="1"/>
  <c r="CD57" i="8"/>
  <c r="CE57" i="8" s="1"/>
  <c r="CC57" i="8"/>
  <c r="CD56" i="8"/>
  <c r="CC56" i="8"/>
  <c r="CE56" i="8" s="1"/>
  <c r="CD55" i="8"/>
  <c r="CE55" i="8" s="1"/>
  <c r="CC55" i="8"/>
  <c r="CD54" i="8"/>
  <c r="CE54" i="8" s="1"/>
  <c r="CC54" i="8"/>
  <c r="CD53" i="8"/>
  <c r="CE53" i="8" s="1"/>
  <c r="CC53" i="8"/>
  <c r="CE52" i="8"/>
  <c r="CD52" i="8"/>
  <c r="CC52" i="8"/>
  <c r="CE51" i="8"/>
  <c r="CD51" i="8"/>
  <c r="CC51" i="8"/>
  <c r="CD50" i="8"/>
  <c r="CC50" i="8"/>
  <c r="CE50" i="8" s="1"/>
  <c r="CD49" i="8"/>
  <c r="CE49" i="8" s="1"/>
  <c r="CC49" i="8"/>
  <c r="CD48" i="8"/>
  <c r="CE48" i="8" s="1"/>
  <c r="CC48" i="8"/>
  <c r="CD47" i="8"/>
  <c r="CE47" i="8" s="1"/>
  <c r="CC47" i="8"/>
  <c r="CD46" i="8"/>
  <c r="CE46" i="8" s="1"/>
  <c r="CC46" i="8"/>
  <c r="CD45" i="8"/>
  <c r="CE45" i="8" s="1"/>
  <c r="CC45" i="8"/>
  <c r="CE44" i="8"/>
  <c r="CD44" i="8"/>
  <c r="CC44" i="8"/>
  <c r="CE43" i="8"/>
  <c r="CD43" i="8"/>
  <c r="CC43" i="8"/>
  <c r="CD42" i="8"/>
  <c r="CC42" i="8"/>
  <c r="CE42" i="8" s="1"/>
  <c r="CD41" i="8"/>
  <c r="CE41" i="8" s="1"/>
  <c r="CC41" i="8"/>
  <c r="CD40" i="8"/>
  <c r="CE40" i="8" s="1"/>
  <c r="CC40" i="8"/>
  <c r="CD39" i="8"/>
  <c r="CE39" i="8" s="1"/>
  <c r="CC39" i="8"/>
  <c r="CD38" i="8"/>
  <c r="CE38" i="8" s="1"/>
  <c r="CC38" i="8"/>
  <c r="CD37" i="8"/>
  <c r="CE37" i="8" s="1"/>
  <c r="CC37" i="8"/>
  <c r="CE36" i="8"/>
  <c r="CD36" i="8"/>
  <c r="CC36" i="8"/>
  <c r="CE35" i="8"/>
  <c r="CD35" i="8"/>
  <c r="CC35" i="8"/>
  <c r="CD34" i="8"/>
  <c r="CC34" i="8"/>
  <c r="CE34" i="8" s="1"/>
  <c r="CD33" i="8"/>
  <c r="CE33" i="8" s="1"/>
  <c r="CC33" i="8"/>
  <c r="CD32" i="8"/>
  <c r="CE32" i="8" s="1"/>
  <c r="CC32" i="8"/>
  <c r="CD31" i="8"/>
  <c r="CE31" i="8" s="1"/>
  <c r="CC31" i="8"/>
  <c r="CD30" i="8"/>
  <c r="CE30" i="8" s="1"/>
  <c r="CC30" i="8"/>
  <c r="CD29" i="8"/>
  <c r="CE29" i="8" s="1"/>
  <c r="CC29" i="8"/>
  <c r="CE28" i="8"/>
  <c r="CD28" i="8"/>
  <c r="CC28" i="8"/>
  <c r="CE27" i="8"/>
  <c r="CD27" i="8"/>
  <c r="CC27" i="8"/>
  <c r="CD26" i="8"/>
  <c r="CC26" i="8"/>
  <c r="CE26" i="8" s="1"/>
  <c r="CD25" i="8"/>
  <c r="CE25" i="8" s="1"/>
  <c r="CC25" i="8"/>
  <c r="CD24" i="8"/>
  <c r="CE24" i="8" s="1"/>
  <c r="CC24" i="8"/>
  <c r="CD23" i="8"/>
  <c r="CE23" i="8" s="1"/>
  <c r="CC23" i="8"/>
  <c r="CD22" i="8"/>
  <c r="CE22" i="8" s="1"/>
  <c r="CC22" i="8"/>
  <c r="CD21" i="8"/>
  <c r="CE21" i="8" s="1"/>
  <c r="CC21" i="8"/>
  <c r="CE20" i="8"/>
  <c r="CD20" i="8"/>
  <c r="CC20" i="8"/>
  <c r="CE19" i="8"/>
  <c r="CD19" i="8"/>
  <c r="CC19" i="8"/>
  <c r="CD18" i="8"/>
  <c r="CC18" i="8"/>
  <c r="CE18" i="8" s="1"/>
  <c r="CD17" i="8"/>
  <c r="CE17" i="8" s="1"/>
  <c r="CC17" i="8"/>
  <c r="CD16" i="8"/>
  <c r="CE16" i="8" s="1"/>
  <c r="CC16" i="8"/>
  <c r="CD15" i="8"/>
  <c r="CE15" i="8" s="1"/>
  <c r="CC15" i="8"/>
  <c r="CE14" i="8"/>
  <c r="CD14" i="8"/>
  <c r="CC14" i="8"/>
  <c r="CD13" i="8"/>
  <c r="CE13" i="8" s="1"/>
  <c r="CC13" i="8"/>
  <c r="CE12" i="8"/>
  <c r="CD12" i="8"/>
  <c r="CC12" i="8"/>
  <c r="CE11" i="8"/>
  <c r="CD11" i="8"/>
  <c r="CC11" i="8"/>
  <c r="CD10" i="8"/>
  <c r="CC10" i="8"/>
  <c r="CE10" i="8" s="1"/>
  <c r="CD9" i="8"/>
  <c r="CE9" i="8" s="1"/>
  <c r="CC9" i="8"/>
  <c r="CD8" i="8"/>
  <c r="CE8" i="8" s="1"/>
  <c r="CC8" i="8"/>
  <c r="CD7" i="8"/>
  <c r="CE7" i="8" s="1"/>
  <c r="CC7" i="8"/>
  <c r="CE6" i="8"/>
  <c r="CD6" i="8"/>
  <c r="CC6" i="8"/>
  <c r="CD5" i="8"/>
  <c r="CE5" i="8" s="1"/>
  <c r="CC5" i="8"/>
  <c r="CE4" i="8"/>
  <c r="CD4" i="8"/>
  <c r="CC4" i="8"/>
  <c r="CE3" i="8"/>
  <c r="CD3" i="8"/>
  <c r="CC3" i="8"/>
  <c r="CD2" i="8"/>
  <c r="CC2" i="8"/>
  <c r="CC72" i="8" s="1"/>
  <c r="BM70" i="8"/>
  <c r="BM69" i="8"/>
  <c r="BM68" i="8"/>
  <c r="BM67" i="8"/>
  <c r="BM66" i="8"/>
  <c r="BM65" i="8"/>
  <c r="BM64" i="8"/>
  <c r="BM63" i="8"/>
  <c r="BM62" i="8"/>
  <c r="BM61" i="8"/>
  <c r="BM60" i="8"/>
  <c r="BM59" i="8"/>
  <c r="BM58" i="8"/>
  <c r="BM57" i="8"/>
  <c r="BM56" i="8"/>
  <c r="BM55" i="8"/>
  <c r="BM54" i="8"/>
  <c r="BM53" i="8"/>
  <c r="BM52" i="8"/>
  <c r="BM51" i="8"/>
  <c r="BM50" i="8"/>
  <c r="BM49" i="8"/>
  <c r="BM48" i="8"/>
  <c r="BM47" i="8"/>
  <c r="BM46" i="8"/>
  <c r="BM45" i="8"/>
  <c r="BM44" i="8"/>
  <c r="BM43" i="8"/>
  <c r="BM42" i="8"/>
  <c r="BM41" i="8"/>
  <c r="BM40" i="8"/>
  <c r="BM39" i="8"/>
  <c r="BM38" i="8"/>
  <c r="BM37" i="8"/>
  <c r="BM36" i="8"/>
  <c r="BM35" i="8"/>
  <c r="BM34" i="8"/>
  <c r="BM33" i="8"/>
  <c r="BM32" i="8"/>
  <c r="BM31" i="8"/>
  <c r="BM30" i="8"/>
  <c r="BM29" i="8"/>
  <c r="BM28" i="8"/>
  <c r="BM27" i="8"/>
  <c r="BM26" i="8"/>
  <c r="BM25" i="8"/>
  <c r="BM24" i="8"/>
  <c r="BM23" i="8"/>
  <c r="BM22" i="8"/>
  <c r="BM21" i="8"/>
  <c r="BM20" i="8"/>
  <c r="BM19" i="8"/>
  <c r="BM18" i="8"/>
  <c r="BM17" i="8"/>
  <c r="BM16" i="8"/>
  <c r="BM15" i="8"/>
  <c r="BM14" i="8"/>
  <c r="BM13" i="8"/>
  <c r="BM12" i="8"/>
  <c r="BM11" i="8"/>
  <c r="BM10" i="8"/>
  <c r="BM9" i="8"/>
  <c r="BM8" i="8"/>
  <c r="BM7" i="8"/>
  <c r="BM6" i="8"/>
  <c r="BM5" i="8"/>
  <c r="BM4" i="8"/>
  <c r="BM3" i="8"/>
  <c r="BM2" i="8"/>
  <c r="AW70" i="8"/>
  <c r="AW69" i="8"/>
  <c r="AW68" i="8"/>
  <c r="AW67" i="8"/>
  <c r="AW66" i="8"/>
  <c r="AW65" i="8"/>
  <c r="AW64" i="8"/>
  <c r="AW63" i="8"/>
  <c r="AW62" i="8"/>
  <c r="AW61" i="8"/>
  <c r="AW60" i="8"/>
  <c r="AW59" i="8"/>
  <c r="AW58" i="8"/>
  <c r="AW57" i="8"/>
  <c r="AW56" i="8"/>
  <c r="AW55" i="8"/>
  <c r="AW54" i="8"/>
  <c r="AW53" i="8"/>
  <c r="AW52" i="8"/>
  <c r="AW51" i="8"/>
  <c r="AW50" i="8"/>
  <c r="AW49" i="8"/>
  <c r="AW48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W35" i="8"/>
  <c r="AW34" i="8"/>
  <c r="AW33" i="8"/>
  <c r="AW32" i="8"/>
  <c r="AW31" i="8"/>
  <c r="AW30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W5" i="8"/>
  <c r="AW4" i="8"/>
  <c r="AW3" i="8"/>
  <c r="AW2" i="8"/>
  <c r="AW72" i="8" s="1"/>
  <c r="AW29" i="8"/>
  <c r="I93" i="9"/>
  <c r="J93" i="9" s="1"/>
  <c r="H93" i="9"/>
  <c r="O93" i="9" s="1"/>
  <c r="P93" i="9" s="1"/>
  <c r="I92" i="9"/>
  <c r="J92" i="9" s="1"/>
  <c r="H92" i="9"/>
  <c r="O92" i="9" s="1"/>
  <c r="P92" i="9" s="1"/>
  <c r="I91" i="9"/>
  <c r="J91" i="9" s="1"/>
  <c r="H91" i="9"/>
  <c r="O91" i="9" s="1"/>
  <c r="P91" i="9" s="1"/>
  <c r="I90" i="9"/>
  <c r="J90" i="9" s="1"/>
  <c r="H90" i="9"/>
  <c r="O90" i="9" s="1"/>
  <c r="P90" i="9" s="1"/>
  <c r="I67" i="9"/>
  <c r="J67" i="9" s="1"/>
  <c r="H67" i="9"/>
  <c r="O67" i="9" s="1"/>
  <c r="P67" i="9" s="1"/>
  <c r="I66" i="9"/>
  <c r="J66" i="9" s="1"/>
  <c r="H66" i="9"/>
  <c r="O66" i="9" s="1"/>
  <c r="P66" i="9" s="1"/>
  <c r="I65" i="9"/>
  <c r="J65" i="9" s="1"/>
  <c r="H65" i="9"/>
  <c r="O65" i="9" s="1"/>
  <c r="P65" i="9" s="1"/>
  <c r="I64" i="9"/>
  <c r="J64" i="9" s="1"/>
  <c r="H64" i="9"/>
  <c r="O64" i="9" s="1"/>
  <c r="P64" i="9" s="1"/>
  <c r="I63" i="9"/>
  <c r="J63" i="9" s="1"/>
  <c r="H63" i="9"/>
  <c r="O63" i="9" s="1"/>
  <c r="P63" i="9" s="1"/>
  <c r="J62" i="9"/>
  <c r="I62" i="9"/>
  <c r="H62" i="9"/>
  <c r="O62" i="9" s="1"/>
  <c r="P62" i="9" s="1"/>
  <c r="I61" i="9"/>
  <c r="J61" i="9" s="1"/>
  <c r="H61" i="9"/>
  <c r="O61" i="9" s="1"/>
  <c r="P61" i="9" s="1"/>
  <c r="I60" i="9"/>
  <c r="J60" i="9" s="1"/>
  <c r="H60" i="9"/>
  <c r="O60" i="9" s="1"/>
  <c r="P60" i="9" s="1"/>
  <c r="I59" i="9"/>
  <c r="J59" i="9" s="1"/>
  <c r="H59" i="9"/>
  <c r="O59" i="9" s="1"/>
  <c r="P59" i="9" s="1"/>
  <c r="J58" i="9"/>
  <c r="I58" i="9"/>
  <c r="H58" i="9"/>
  <c r="O58" i="9" s="1"/>
  <c r="P58" i="9" s="1"/>
  <c r="I57" i="9"/>
  <c r="J57" i="9" s="1"/>
  <c r="H57" i="9"/>
  <c r="O57" i="9" s="1"/>
  <c r="P57" i="9" s="1"/>
  <c r="I56" i="9"/>
  <c r="J56" i="9" s="1"/>
  <c r="H55" i="9"/>
  <c r="O55" i="9" s="1"/>
  <c r="P55" i="9" s="1"/>
  <c r="I52" i="9"/>
  <c r="J52" i="9" s="1"/>
  <c r="I51" i="9"/>
  <c r="J51" i="9" s="1"/>
  <c r="H51" i="9"/>
  <c r="O51" i="9" s="1"/>
  <c r="P51" i="9" s="1"/>
  <c r="I50" i="9"/>
  <c r="J50" i="9" s="1"/>
  <c r="I49" i="9"/>
  <c r="J49" i="9" s="1"/>
  <c r="H49" i="9"/>
  <c r="O49" i="9" s="1"/>
  <c r="P49" i="9" s="1"/>
  <c r="I48" i="9"/>
  <c r="J48" i="9" s="1"/>
  <c r="H48" i="9"/>
  <c r="O48" i="9" s="1"/>
  <c r="P48" i="9" s="1"/>
  <c r="I46" i="9"/>
  <c r="J46" i="9" s="1"/>
  <c r="H46" i="9"/>
  <c r="O46" i="9" s="1"/>
  <c r="P46" i="9" s="1"/>
  <c r="I45" i="9"/>
  <c r="J45" i="9" s="1"/>
  <c r="H45" i="9"/>
  <c r="O45" i="9" s="1"/>
  <c r="P45" i="9" s="1"/>
  <c r="H44" i="9"/>
  <c r="O44" i="9" s="1"/>
  <c r="P44" i="9" s="1"/>
  <c r="I44" i="9"/>
  <c r="J44" i="9" s="1"/>
  <c r="O99" i="9"/>
  <c r="O98" i="9"/>
  <c r="O95" i="9"/>
  <c r="O81" i="9"/>
  <c r="O72" i="9"/>
  <c r="O25" i="9"/>
  <c r="O20" i="9"/>
  <c r="I100" i="9"/>
  <c r="J100" i="9" s="1"/>
  <c r="I99" i="9"/>
  <c r="J99" i="9" s="1"/>
  <c r="I98" i="9"/>
  <c r="J98" i="9" s="1"/>
  <c r="I97" i="9"/>
  <c r="J97" i="9" s="1"/>
  <c r="I96" i="9"/>
  <c r="J96" i="9" s="1"/>
  <c r="I95" i="9"/>
  <c r="J95" i="9" s="1"/>
  <c r="I94" i="9"/>
  <c r="J94" i="9" s="1"/>
  <c r="I89" i="9"/>
  <c r="J89" i="9" s="1"/>
  <c r="I88" i="9"/>
  <c r="J88" i="9" s="1"/>
  <c r="I87" i="9"/>
  <c r="J87" i="9" s="1"/>
  <c r="I86" i="9"/>
  <c r="J86" i="9" s="1"/>
  <c r="I85" i="9"/>
  <c r="J85" i="9" s="1"/>
  <c r="I84" i="9"/>
  <c r="J84" i="9" s="1"/>
  <c r="I82" i="9"/>
  <c r="J82" i="9" s="1"/>
  <c r="I81" i="9"/>
  <c r="J81" i="9" s="1"/>
  <c r="I76" i="9"/>
  <c r="J76" i="9" s="1"/>
  <c r="I75" i="9"/>
  <c r="J75" i="9" s="1"/>
  <c r="I74" i="9"/>
  <c r="J74" i="9" s="1"/>
  <c r="I73" i="9"/>
  <c r="J73" i="9" s="1"/>
  <c r="I72" i="9"/>
  <c r="J72" i="9" s="1"/>
  <c r="I68" i="9"/>
  <c r="J68" i="9" s="1"/>
  <c r="I34" i="9"/>
  <c r="J34" i="9" s="1"/>
  <c r="I33" i="9"/>
  <c r="J33" i="9" s="1"/>
  <c r="I32" i="9"/>
  <c r="J32" i="9" s="1"/>
  <c r="I31" i="9"/>
  <c r="J31" i="9" s="1"/>
  <c r="I30" i="9"/>
  <c r="J30" i="9" s="1"/>
  <c r="I28" i="9"/>
  <c r="J28" i="9" s="1"/>
  <c r="I22" i="9"/>
  <c r="J22" i="9" s="1"/>
  <c r="I21" i="9"/>
  <c r="J21" i="9" s="1"/>
  <c r="I20" i="9"/>
  <c r="J20" i="9" s="1"/>
  <c r="I17" i="9"/>
  <c r="J17" i="9" s="1"/>
  <c r="I6" i="9"/>
  <c r="J6" i="9" s="1"/>
  <c r="I5" i="9"/>
  <c r="J5" i="9" s="1"/>
  <c r="I4" i="9"/>
  <c r="J4" i="9" s="1"/>
  <c r="I3" i="9"/>
  <c r="J3" i="9" s="1"/>
  <c r="H3" i="9"/>
  <c r="O3" i="9" s="1"/>
  <c r="H4" i="9"/>
  <c r="O4" i="9" s="1"/>
  <c r="H5" i="9"/>
  <c r="O5" i="9" s="1"/>
  <c r="H6" i="9"/>
  <c r="O6" i="9" s="1"/>
  <c r="H20" i="9"/>
  <c r="H21" i="9"/>
  <c r="O21" i="9" s="1"/>
  <c r="H30" i="9"/>
  <c r="O30" i="9" s="1"/>
  <c r="H31" i="9"/>
  <c r="O31" i="9" s="1"/>
  <c r="H32" i="9"/>
  <c r="O32" i="9" s="1"/>
  <c r="H33" i="9"/>
  <c r="O33" i="9" s="1"/>
  <c r="H34" i="9"/>
  <c r="O34" i="9" s="1"/>
  <c r="H72" i="9"/>
  <c r="H73" i="9"/>
  <c r="O73" i="9" s="1"/>
  <c r="H74" i="9"/>
  <c r="O74" i="9" s="1"/>
  <c r="H75" i="9"/>
  <c r="O75" i="9" s="1"/>
  <c r="H76" i="9"/>
  <c r="O76" i="9" s="1"/>
  <c r="H81" i="9"/>
  <c r="H82" i="9"/>
  <c r="O82" i="9" s="1"/>
  <c r="H84" i="9"/>
  <c r="O84" i="9" s="1"/>
  <c r="P84" i="9" s="1"/>
  <c r="H85" i="9"/>
  <c r="O85" i="9" s="1"/>
  <c r="P85" i="9" s="1"/>
  <c r="H86" i="9"/>
  <c r="O86" i="9" s="1"/>
  <c r="H87" i="9"/>
  <c r="O87" i="9" s="1"/>
  <c r="H88" i="9"/>
  <c r="O88" i="9" s="1"/>
  <c r="H89" i="9"/>
  <c r="O89" i="9" s="1"/>
  <c r="H94" i="9"/>
  <c r="O94" i="9" s="1"/>
  <c r="H95" i="9"/>
  <c r="H96" i="9"/>
  <c r="O96" i="9" s="1"/>
  <c r="H97" i="9"/>
  <c r="O97" i="9" s="1"/>
  <c r="H98" i="9"/>
  <c r="H99" i="9"/>
  <c r="H100" i="9"/>
  <c r="O100" i="9" s="1"/>
  <c r="I83" i="9"/>
  <c r="J83" i="9" s="1"/>
  <c r="I80" i="9"/>
  <c r="J80" i="9" s="1"/>
  <c r="H79" i="9"/>
  <c r="O79" i="9" s="1"/>
  <c r="H78" i="9"/>
  <c r="O78" i="9" s="1"/>
  <c r="I77" i="9"/>
  <c r="J77" i="9" s="1"/>
  <c r="H71" i="9"/>
  <c r="O71" i="9" s="1"/>
  <c r="H70" i="9"/>
  <c r="O70" i="9" s="1"/>
  <c r="I69" i="9"/>
  <c r="J69" i="9" s="1"/>
  <c r="H68" i="9"/>
  <c r="O68" i="9" s="1"/>
  <c r="I38" i="9"/>
  <c r="J38" i="9" s="1"/>
  <c r="H37" i="9"/>
  <c r="O37" i="9" s="1"/>
  <c r="H36" i="9"/>
  <c r="O36" i="9" s="1"/>
  <c r="H35" i="9"/>
  <c r="O35" i="9" s="1"/>
  <c r="H26" i="9"/>
  <c r="O26" i="9" s="1"/>
  <c r="H25" i="9"/>
  <c r="I24" i="9"/>
  <c r="J24" i="9" s="1"/>
  <c r="H23" i="9"/>
  <c r="O23" i="9" s="1"/>
  <c r="H19" i="9"/>
  <c r="O19" i="9" s="1"/>
  <c r="I14" i="9"/>
  <c r="J14" i="9" s="1"/>
  <c r="I13" i="9"/>
  <c r="J13" i="9" s="1"/>
  <c r="H12" i="9"/>
  <c r="O12" i="9" s="1"/>
  <c r="H11" i="9"/>
  <c r="O11" i="9" s="1"/>
  <c r="I10" i="9"/>
  <c r="J10" i="9" s="1"/>
  <c r="H9" i="9"/>
  <c r="O9" i="9" s="1"/>
  <c r="I8" i="9"/>
  <c r="J8" i="9" s="1"/>
  <c r="I7" i="9"/>
  <c r="J7" i="9" s="1"/>
  <c r="F39" i="8"/>
  <c r="I16" i="9" l="1"/>
  <c r="J16" i="9" s="1"/>
  <c r="H41" i="9"/>
  <c r="O41" i="9" s="1"/>
  <c r="P41" i="9" s="1"/>
  <c r="I47" i="9"/>
  <c r="J47" i="9" s="1"/>
  <c r="I43" i="9"/>
  <c r="J43" i="9" s="1"/>
  <c r="P36" i="9"/>
  <c r="P37" i="9"/>
  <c r="CU72" i="8"/>
  <c r="CE2" i="8"/>
  <c r="CE72" i="8" s="1"/>
  <c r="CD72" i="8"/>
  <c r="BM72" i="8"/>
  <c r="P34" i="9"/>
  <c r="P26" i="9"/>
  <c r="H50" i="9"/>
  <c r="O50" i="9" s="1"/>
  <c r="P50" i="9" s="1"/>
  <c r="H54" i="9"/>
  <c r="O54" i="9" s="1"/>
  <c r="P54" i="9" s="1"/>
  <c r="H53" i="9"/>
  <c r="O53" i="9" s="1"/>
  <c r="P53" i="9" s="1"/>
  <c r="H52" i="9"/>
  <c r="O52" i="9" s="1"/>
  <c r="P52" i="9" s="1"/>
  <c r="H42" i="9"/>
  <c r="O42" i="9" s="1"/>
  <c r="P42" i="9" s="1"/>
  <c r="P28" i="9"/>
  <c r="P12" i="9"/>
  <c r="P31" i="9"/>
  <c r="P16" i="9"/>
  <c r="P33" i="9"/>
  <c r="P9" i="9"/>
  <c r="P17" i="9"/>
  <c r="P32" i="9"/>
  <c r="P19" i="9"/>
  <c r="P11" i="9"/>
  <c r="P25" i="9"/>
  <c r="P20" i="9"/>
  <c r="P27" i="9"/>
  <c r="P35" i="9"/>
  <c r="P4" i="9"/>
  <c r="P23" i="9"/>
  <c r="P6" i="9"/>
  <c r="P5" i="9"/>
  <c r="P30" i="9"/>
  <c r="P3" i="9"/>
  <c r="P22" i="9"/>
  <c r="P21" i="9"/>
  <c r="I19" i="9"/>
  <c r="J19" i="9" s="1"/>
  <c r="H83" i="9"/>
  <c r="O83" i="9" s="1"/>
  <c r="H10" i="9"/>
  <c r="I70" i="9"/>
  <c r="J70" i="9" s="1"/>
  <c r="H14" i="9"/>
  <c r="H24" i="9"/>
  <c r="H8" i="9"/>
  <c r="H38" i="9"/>
  <c r="O38" i="9" s="1"/>
  <c r="P38" i="9" s="1"/>
  <c r="H77" i="9"/>
  <c r="O77" i="9" s="1"/>
  <c r="I23" i="9"/>
  <c r="J23" i="9" s="1"/>
  <c r="I11" i="9"/>
  <c r="J11" i="9" s="1"/>
  <c r="I35" i="9"/>
  <c r="J35" i="9" s="1"/>
  <c r="H18" i="9"/>
  <c r="I36" i="9"/>
  <c r="J36" i="9" s="1"/>
  <c r="H39" i="9"/>
  <c r="O39" i="9" s="1"/>
  <c r="H15" i="9"/>
  <c r="H7" i="9"/>
  <c r="I12" i="9"/>
  <c r="J12" i="9" s="1"/>
  <c r="I37" i="9"/>
  <c r="J37" i="9" s="1"/>
  <c r="I71" i="9"/>
  <c r="J71" i="9" s="1"/>
  <c r="H80" i="9"/>
  <c r="O80" i="9" s="1"/>
  <c r="H29" i="9"/>
  <c r="H13" i="9"/>
  <c r="I26" i="9"/>
  <c r="J26" i="9" s="1"/>
  <c r="I79" i="9"/>
  <c r="J79" i="9" s="1"/>
  <c r="I25" i="9"/>
  <c r="J25" i="9" s="1"/>
  <c r="I78" i="9"/>
  <c r="J78" i="9" s="1"/>
  <c r="I27" i="9"/>
  <c r="J27" i="9" s="1"/>
  <c r="I40" i="9"/>
  <c r="J40" i="9" s="1"/>
  <c r="H69" i="9"/>
  <c r="O69" i="9" s="1"/>
  <c r="I9" i="9"/>
  <c r="J9" i="9" s="1"/>
  <c r="O10" i="9" l="1"/>
  <c r="P10" i="9" s="1"/>
  <c r="O7" i="9"/>
  <c r="P7" i="9" s="1"/>
  <c r="O8" i="9"/>
  <c r="P8" i="9" s="1"/>
  <c r="O15" i="9"/>
  <c r="P15" i="9" s="1"/>
  <c r="O13" i="9"/>
  <c r="P13" i="9" s="1"/>
  <c r="O29" i="9"/>
  <c r="P29" i="9" s="1"/>
  <c r="O24" i="9"/>
  <c r="P24" i="9" s="1"/>
  <c r="O18" i="9"/>
  <c r="P18" i="9" s="1"/>
  <c r="O14" i="9"/>
  <c r="P14" i="9" s="1"/>
  <c r="I45" i="8"/>
  <c r="J45" i="8"/>
  <c r="K45" i="8"/>
  <c r="L45" i="8"/>
  <c r="M45" i="8"/>
  <c r="N45" i="8"/>
  <c r="O45" i="8"/>
  <c r="P45" i="8"/>
  <c r="Q45" i="8"/>
  <c r="R45" i="8"/>
  <c r="S45" i="8"/>
  <c r="T45" i="8"/>
  <c r="I43" i="8"/>
  <c r="J43" i="8"/>
  <c r="K43" i="8"/>
  <c r="L43" i="8"/>
  <c r="M43" i="8"/>
  <c r="N43" i="8"/>
  <c r="O43" i="8"/>
  <c r="P43" i="8"/>
  <c r="Q43" i="8"/>
  <c r="R43" i="8"/>
  <c r="S43" i="8"/>
  <c r="T43" i="8"/>
  <c r="I44" i="8"/>
  <c r="J44" i="8"/>
  <c r="K44" i="8"/>
  <c r="L44" i="8"/>
  <c r="M44" i="8"/>
  <c r="N44" i="8"/>
  <c r="O44" i="8"/>
  <c r="P44" i="8"/>
  <c r="Q44" i="8"/>
  <c r="R44" i="8"/>
  <c r="S44" i="8"/>
  <c r="T44" i="8"/>
  <c r="I49" i="8"/>
  <c r="J49" i="8"/>
  <c r="K49" i="8"/>
  <c r="L49" i="8"/>
  <c r="M49" i="8"/>
  <c r="N49" i="8"/>
  <c r="O49" i="8"/>
  <c r="P49" i="8"/>
  <c r="Q49" i="8"/>
  <c r="R49" i="8"/>
  <c r="S49" i="8"/>
  <c r="T49" i="8"/>
  <c r="V41" i="8"/>
  <c r="I50" i="8"/>
  <c r="J50" i="8"/>
  <c r="K50" i="8"/>
  <c r="L50" i="8"/>
  <c r="M50" i="8"/>
  <c r="N50" i="8"/>
  <c r="O50" i="8"/>
  <c r="P50" i="8"/>
  <c r="Q50" i="8"/>
  <c r="R50" i="8"/>
  <c r="S50" i="8"/>
  <c r="T50" i="8"/>
  <c r="T35" i="8"/>
  <c r="S35" i="8"/>
  <c r="R35" i="8"/>
  <c r="Q35" i="8"/>
  <c r="P35" i="8"/>
  <c r="O35" i="8"/>
  <c r="N35" i="8"/>
  <c r="M35" i="8"/>
  <c r="L35" i="8"/>
  <c r="K35" i="8"/>
  <c r="J35" i="8"/>
  <c r="I35" i="8"/>
  <c r="V40" i="8"/>
  <c r="CR72" i="8"/>
  <c r="CR74" i="8" s="1"/>
  <c r="CQ72" i="8"/>
  <c r="CQ74" i="8" s="1"/>
  <c r="CP72" i="8"/>
  <c r="CP74" i="8" s="1"/>
  <c r="CO72" i="8"/>
  <c r="CO74" i="8" s="1"/>
  <c r="CN72" i="8"/>
  <c r="CN74" i="8" s="1"/>
  <c r="CM72" i="8"/>
  <c r="CM74" i="8" s="1"/>
  <c r="CL72" i="8"/>
  <c r="CL74" i="8" s="1"/>
  <c r="CK72" i="8"/>
  <c r="CK74" i="8" s="1"/>
  <c r="CJ72" i="8"/>
  <c r="CJ74" i="8" s="1"/>
  <c r="CI72" i="8"/>
  <c r="CI74" i="8" s="1"/>
  <c r="CH72" i="8"/>
  <c r="CH74" i="8" s="1"/>
  <c r="CG72" i="8"/>
  <c r="CG74" i="8" s="1"/>
  <c r="CH1" i="8"/>
  <c r="CI1" i="8" s="1"/>
  <c r="CJ1" i="8" s="1"/>
  <c r="CK1" i="8" s="1"/>
  <c r="CL1" i="8" s="1"/>
  <c r="CM1" i="8" s="1"/>
  <c r="CN1" i="8" s="1"/>
  <c r="CO1" i="8" s="1"/>
  <c r="CP1" i="8" s="1"/>
  <c r="CQ1" i="8" s="1"/>
  <c r="CR1" i="8" s="1"/>
  <c r="CB72" i="8"/>
  <c r="CB74" i="8" s="1"/>
  <c r="CA72" i="8"/>
  <c r="CA74" i="8" s="1"/>
  <c r="BZ72" i="8"/>
  <c r="BZ74" i="8" s="1"/>
  <c r="BY72" i="8"/>
  <c r="BY74" i="8" s="1"/>
  <c r="BX72" i="8"/>
  <c r="BX74" i="8" s="1"/>
  <c r="BW72" i="8"/>
  <c r="BW74" i="8" s="1"/>
  <c r="BV72" i="8"/>
  <c r="BV74" i="8" s="1"/>
  <c r="BU72" i="8"/>
  <c r="BU74" i="8" s="1"/>
  <c r="BT72" i="8"/>
  <c r="BT74" i="8" s="1"/>
  <c r="BS72" i="8"/>
  <c r="BS74" i="8" s="1"/>
  <c r="BR72" i="8"/>
  <c r="BR74" i="8" s="1"/>
  <c r="BQ72" i="8"/>
  <c r="BQ74" i="8" s="1"/>
  <c r="BR1" i="8"/>
  <c r="BS1" i="8" s="1"/>
  <c r="BT1" i="8" s="1"/>
  <c r="BU1" i="8" s="1"/>
  <c r="BV1" i="8" s="1"/>
  <c r="BW1" i="8" s="1"/>
  <c r="BX1" i="8" s="1"/>
  <c r="BY1" i="8" s="1"/>
  <c r="BZ1" i="8" s="1"/>
  <c r="CA1" i="8" s="1"/>
  <c r="CB1" i="8" s="1"/>
  <c r="BL72" i="8"/>
  <c r="BL74" i="8" s="1"/>
  <c r="BK72" i="8"/>
  <c r="BK74" i="8" s="1"/>
  <c r="BJ72" i="8"/>
  <c r="BJ74" i="8" s="1"/>
  <c r="BI72" i="8"/>
  <c r="BI74" i="8" s="1"/>
  <c r="BH72" i="8"/>
  <c r="BH74" i="8" s="1"/>
  <c r="BG72" i="8"/>
  <c r="BG74" i="8" s="1"/>
  <c r="BF72" i="8"/>
  <c r="BF74" i="8" s="1"/>
  <c r="BE72" i="8"/>
  <c r="BE74" i="8" s="1"/>
  <c r="BD72" i="8"/>
  <c r="BD74" i="8" s="1"/>
  <c r="BC72" i="8"/>
  <c r="BC74" i="8" s="1"/>
  <c r="BB72" i="8"/>
  <c r="BB74" i="8" s="1"/>
  <c r="BA72" i="8"/>
  <c r="BA74" i="8" s="1"/>
  <c r="BB1" i="8"/>
  <c r="BC1" i="8" s="1"/>
  <c r="BD1" i="8" s="1"/>
  <c r="BE1" i="8" s="1"/>
  <c r="BF1" i="8" s="1"/>
  <c r="BG1" i="8" s="1"/>
  <c r="BH1" i="8" s="1"/>
  <c r="BI1" i="8" s="1"/>
  <c r="BJ1" i="8" s="1"/>
  <c r="BK1" i="8" s="1"/>
  <c r="BL1" i="8" s="1"/>
  <c r="AV72" i="8"/>
  <c r="AV74" i="8" s="1"/>
  <c r="AU72" i="8"/>
  <c r="AU74" i="8" s="1"/>
  <c r="AT72" i="8"/>
  <c r="AT74" i="8" s="1"/>
  <c r="AS72" i="8"/>
  <c r="AS74" i="8" s="1"/>
  <c r="AR72" i="8"/>
  <c r="AR74" i="8" s="1"/>
  <c r="AQ72" i="8"/>
  <c r="AQ74" i="8" s="1"/>
  <c r="AP72" i="8"/>
  <c r="AP74" i="8" s="1"/>
  <c r="AO72" i="8"/>
  <c r="AO74" i="8" s="1"/>
  <c r="AN72" i="8"/>
  <c r="AN74" i="8" s="1"/>
  <c r="AK72" i="8"/>
  <c r="AK74" i="8" s="1"/>
  <c r="V4" i="8"/>
  <c r="V7" i="8"/>
  <c r="V8" i="8"/>
  <c r="V11" i="8"/>
  <c r="V14" i="8"/>
  <c r="V17" i="8"/>
  <c r="V18" i="8"/>
  <c r="V21" i="8"/>
  <c r="V27" i="8"/>
  <c r="V28" i="8"/>
  <c r="V30" i="8"/>
  <c r="V31" i="8"/>
  <c r="V32" i="8"/>
  <c r="V33" i="8"/>
  <c r="V34" i="8"/>
  <c r="V39" i="8"/>
  <c r="T70" i="8"/>
  <c r="S70" i="8"/>
  <c r="R70" i="8"/>
  <c r="Q70" i="8"/>
  <c r="P70" i="8"/>
  <c r="O70" i="8"/>
  <c r="N70" i="8"/>
  <c r="M70" i="8"/>
  <c r="L70" i="8"/>
  <c r="K70" i="8"/>
  <c r="J70" i="8"/>
  <c r="I70" i="8"/>
  <c r="T69" i="8"/>
  <c r="S69" i="8"/>
  <c r="R69" i="8"/>
  <c r="Q69" i="8"/>
  <c r="P69" i="8"/>
  <c r="O69" i="8"/>
  <c r="N69" i="8"/>
  <c r="M69" i="8"/>
  <c r="L69" i="8"/>
  <c r="K69" i="8"/>
  <c r="J69" i="8"/>
  <c r="I69" i="8"/>
  <c r="T68" i="8"/>
  <c r="S68" i="8"/>
  <c r="R68" i="8"/>
  <c r="Q68" i="8"/>
  <c r="P68" i="8"/>
  <c r="O68" i="8"/>
  <c r="N68" i="8"/>
  <c r="M68" i="8"/>
  <c r="L68" i="8"/>
  <c r="K68" i="8"/>
  <c r="J68" i="8"/>
  <c r="I68" i="8"/>
  <c r="T67" i="8"/>
  <c r="S67" i="8"/>
  <c r="R67" i="8"/>
  <c r="Q67" i="8"/>
  <c r="P67" i="8"/>
  <c r="O67" i="8"/>
  <c r="N67" i="8"/>
  <c r="M67" i="8"/>
  <c r="L67" i="8"/>
  <c r="K67" i="8"/>
  <c r="J67" i="8"/>
  <c r="I67" i="8"/>
  <c r="T66" i="8"/>
  <c r="S66" i="8"/>
  <c r="R66" i="8"/>
  <c r="Q66" i="8"/>
  <c r="P66" i="8"/>
  <c r="O66" i="8"/>
  <c r="N66" i="8"/>
  <c r="M66" i="8"/>
  <c r="L66" i="8"/>
  <c r="K66" i="8"/>
  <c r="J66" i="8"/>
  <c r="I66" i="8"/>
  <c r="T65" i="8"/>
  <c r="S65" i="8"/>
  <c r="R65" i="8"/>
  <c r="Q65" i="8"/>
  <c r="P65" i="8"/>
  <c r="O65" i="8"/>
  <c r="N65" i="8"/>
  <c r="M65" i="8"/>
  <c r="L65" i="8"/>
  <c r="K65" i="8"/>
  <c r="J65" i="8"/>
  <c r="I65" i="8"/>
  <c r="T64" i="8"/>
  <c r="S64" i="8"/>
  <c r="R64" i="8"/>
  <c r="Q64" i="8"/>
  <c r="P64" i="8"/>
  <c r="O64" i="8"/>
  <c r="N64" i="8"/>
  <c r="M64" i="8"/>
  <c r="L64" i="8"/>
  <c r="K64" i="8"/>
  <c r="J64" i="8"/>
  <c r="I64" i="8"/>
  <c r="T63" i="8"/>
  <c r="S63" i="8"/>
  <c r="R63" i="8"/>
  <c r="Q63" i="8"/>
  <c r="P63" i="8"/>
  <c r="O63" i="8"/>
  <c r="N63" i="8"/>
  <c r="M63" i="8"/>
  <c r="L63" i="8"/>
  <c r="K63" i="8"/>
  <c r="J63" i="8"/>
  <c r="I63" i="8"/>
  <c r="T62" i="8"/>
  <c r="S62" i="8"/>
  <c r="R62" i="8"/>
  <c r="Q62" i="8"/>
  <c r="P62" i="8"/>
  <c r="O62" i="8"/>
  <c r="N62" i="8"/>
  <c r="M62" i="8"/>
  <c r="L62" i="8"/>
  <c r="K62" i="8"/>
  <c r="J62" i="8"/>
  <c r="I62" i="8"/>
  <c r="T61" i="8"/>
  <c r="S61" i="8"/>
  <c r="R61" i="8"/>
  <c r="Q61" i="8"/>
  <c r="P61" i="8"/>
  <c r="O61" i="8"/>
  <c r="N61" i="8"/>
  <c r="M61" i="8"/>
  <c r="L61" i="8"/>
  <c r="K61" i="8"/>
  <c r="J61" i="8"/>
  <c r="I61" i="8"/>
  <c r="T60" i="8"/>
  <c r="S60" i="8"/>
  <c r="R60" i="8"/>
  <c r="Q60" i="8"/>
  <c r="P60" i="8"/>
  <c r="O60" i="8"/>
  <c r="N60" i="8"/>
  <c r="M60" i="8"/>
  <c r="L60" i="8"/>
  <c r="K60" i="8"/>
  <c r="J60" i="8"/>
  <c r="I60" i="8"/>
  <c r="T59" i="8"/>
  <c r="S59" i="8"/>
  <c r="R59" i="8"/>
  <c r="Q59" i="8"/>
  <c r="P59" i="8"/>
  <c r="O59" i="8"/>
  <c r="N59" i="8"/>
  <c r="M59" i="8"/>
  <c r="L59" i="8"/>
  <c r="K59" i="8"/>
  <c r="J59" i="8"/>
  <c r="I59" i="8"/>
  <c r="T58" i="8"/>
  <c r="S58" i="8"/>
  <c r="R58" i="8"/>
  <c r="Q58" i="8"/>
  <c r="P58" i="8"/>
  <c r="O58" i="8"/>
  <c r="N58" i="8"/>
  <c r="M58" i="8"/>
  <c r="L58" i="8"/>
  <c r="K58" i="8"/>
  <c r="J58" i="8"/>
  <c r="I58" i="8"/>
  <c r="T57" i="8"/>
  <c r="S57" i="8"/>
  <c r="R57" i="8"/>
  <c r="Q57" i="8"/>
  <c r="P57" i="8"/>
  <c r="O57" i="8"/>
  <c r="N57" i="8"/>
  <c r="M57" i="8"/>
  <c r="L57" i="8"/>
  <c r="K57" i="8"/>
  <c r="J57" i="8"/>
  <c r="I57" i="8"/>
  <c r="T56" i="8"/>
  <c r="S56" i="8"/>
  <c r="R56" i="8"/>
  <c r="Q56" i="8"/>
  <c r="P56" i="8"/>
  <c r="O56" i="8"/>
  <c r="N56" i="8"/>
  <c r="M56" i="8"/>
  <c r="L56" i="8"/>
  <c r="K56" i="8"/>
  <c r="J56" i="8"/>
  <c r="I56" i="8"/>
  <c r="T55" i="8"/>
  <c r="S55" i="8"/>
  <c r="R55" i="8"/>
  <c r="Q55" i="8"/>
  <c r="P55" i="8"/>
  <c r="O55" i="8"/>
  <c r="N55" i="8"/>
  <c r="M55" i="8"/>
  <c r="L55" i="8"/>
  <c r="K55" i="8"/>
  <c r="J55" i="8"/>
  <c r="I55" i="8"/>
  <c r="T54" i="8"/>
  <c r="S54" i="8"/>
  <c r="R54" i="8"/>
  <c r="Q54" i="8"/>
  <c r="P54" i="8"/>
  <c r="O54" i="8"/>
  <c r="N54" i="8"/>
  <c r="M54" i="8"/>
  <c r="L54" i="8"/>
  <c r="K54" i="8"/>
  <c r="J54" i="8"/>
  <c r="I54" i="8"/>
  <c r="T53" i="8"/>
  <c r="S53" i="8"/>
  <c r="R53" i="8"/>
  <c r="Q53" i="8"/>
  <c r="P53" i="8"/>
  <c r="O53" i="8"/>
  <c r="N53" i="8"/>
  <c r="M53" i="8"/>
  <c r="L53" i="8"/>
  <c r="K53" i="8"/>
  <c r="J53" i="8"/>
  <c r="I53" i="8"/>
  <c r="T52" i="8"/>
  <c r="S52" i="8"/>
  <c r="R52" i="8"/>
  <c r="Q52" i="8"/>
  <c r="P52" i="8"/>
  <c r="O52" i="8"/>
  <c r="N52" i="8"/>
  <c r="M52" i="8"/>
  <c r="L52" i="8"/>
  <c r="K52" i="8"/>
  <c r="J52" i="8"/>
  <c r="I52" i="8"/>
  <c r="T51" i="8"/>
  <c r="S51" i="8"/>
  <c r="R51" i="8"/>
  <c r="Q51" i="8"/>
  <c r="P51" i="8"/>
  <c r="O51" i="8"/>
  <c r="N51" i="8"/>
  <c r="M51" i="8"/>
  <c r="L51" i="8"/>
  <c r="K51" i="8"/>
  <c r="J51" i="8"/>
  <c r="I51" i="8"/>
  <c r="T26" i="8"/>
  <c r="S26" i="8"/>
  <c r="R26" i="8"/>
  <c r="Q26" i="8"/>
  <c r="P26" i="8"/>
  <c r="O26" i="8"/>
  <c r="N26" i="8"/>
  <c r="M26" i="8"/>
  <c r="L26" i="8"/>
  <c r="K26" i="8"/>
  <c r="J26" i="8"/>
  <c r="I26" i="8"/>
  <c r="T22" i="8"/>
  <c r="S22" i="8"/>
  <c r="R22" i="8"/>
  <c r="Q22" i="8"/>
  <c r="P22" i="8"/>
  <c r="O22" i="8"/>
  <c r="N22" i="8"/>
  <c r="M22" i="8"/>
  <c r="L22" i="8"/>
  <c r="K22" i="8"/>
  <c r="J22" i="8"/>
  <c r="I22" i="8"/>
  <c r="T19" i="8"/>
  <c r="S19" i="8"/>
  <c r="R19" i="8"/>
  <c r="Q19" i="8"/>
  <c r="P19" i="8"/>
  <c r="O19" i="8"/>
  <c r="N19" i="8"/>
  <c r="M19" i="8"/>
  <c r="L19" i="8"/>
  <c r="K19" i="8"/>
  <c r="J19" i="8"/>
  <c r="I19" i="8"/>
  <c r="T16" i="8"/>
  <c r="S16" i="8"/>
  <c r="R16" i="8"/>
  <c r="Q16" i="8"/>
  <c r="P16" i="8"/>
  <c r="O16" i="8"/>
  <c r="N16" i="8"/>
  <c r="M16" i="8"/>
  <c r="L16" i="8"/>
  <c r="K16" i="8"/>
  <c r="J16" i="8"/>
  <c r="I16" i="8"/>
  <c r="T15" i="8"/>
  <c r="S15" i="8"/>
  <c r="R15" i="8"/>
  <c r="Q15" i="8"/>
  <c r="P15" i="8"/>
  <c r="O15" i="8"/>
  <c r="N15" i="8"/>
  <c r="M15" i="8"/>
  <c r="L15" i="8"/>
  <c r="K15" i="8"/>
  <c r="J15" i="8"/>
  <c r="I15" i="8"/>
  <c r="T10" i="8"/>
  <c r="S10" i="8"/>
  <c r="R10" i="8"/>
  <c r="Q10" i="8"/>
  <c r="P10" i="8"/>
  <c r="O10" i="8"/>
  <c r="N10" i="8"/>
  <c r="M10" i="8"/>
  <c r="L10" i="8"/>
  <c r="K10" i="8"/>
  <c r="J10" i="8"/>
  <c r="I10" i="8"/>
  <c r="T9" i="8"/>
  <c r="S9" i="8"/>
  <c r="R9" i="8"/>
  <c r="Q9" i="8"/>
  <c r="P9" i="8"/>
  <c r="O9" i="8"/>
  <c r="N9" i="8"/>
  <c r="M9" i="8"/>
  <c r="L9" i="8"/>
  <c r="K9" i="8"/>
  <c r="J9" i="8"/>
  <c r="I9" i="8"/>
  <c r="T6" i="8"/>
  <c r="S6" i="8"/>
  <c r="R6" i="8"/>
  <c r="Q6" i="8"/>
  <c r="P6" i="8"/>
  <c r="O6" i="8"/>
  <c r="N6" i="8"/>
  <c r="M6" i="8"/>
  <c r="L6" i="8"/>
  <c r="K6" i="8"/>
  <c r="J6" i="8"/>
  <c r="I6" i="8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G39" i="8"/>
  <c r="H39" i="8" s="1"/>
  <c r="AF6" i="8" l="1"/>
  <c r="BN6" i="8"/>
  <c r="BO6" i="8" s="1"/>
  <c r="AX6" i="8"/>
  <c r="AY6" i="8" s="1"/>
  <c r="AF14" i="8"/>
  <c r="BN14" i="8"/>
  <c r="BO14" i="8" s="1"/>
  <c r="AX14" i="8"/>
  <c r="AY14" i="8" s="1"/>
  <c r="AF22" i="8"/>
  <c r="BN22" i="8"/>
  <c r="BO22" i="8" s="1"/>
  <c r="AX22" i="8"/>
  <c r="AY22" i="8" s="1"/>
  <c r="AC30" i="8"/>
  <c r="BN30" i="8"/>
  <c r="BO30" i="8" s="1"/>
  <c r="AX30" i="8"/>
  <c r="AY30" i="8" s="1"/>
  <c r="BN38" i="8"/>
  <c r="BO38" i="8" s="1"/>
  <c r="AX38" i="8"/>
  <c r="AY38" i="8" s="1"/>
  <c r="X47" i="8"/>
  <c r="AX47" i="8"/>
  <c r="AY47" i="8" s="1"/>
  <c r="BN47" i="8"/>
  <c r="BO47" i="8" s="1"/>
  <c r="AF55" i="8"/>
  <c r="AX55" i="8"/>
  <c r="AY55" i="8" s="1"/>
  <c r="BN55" i="8"/>
  <c r="BO55" i="8" s="1"/>
  <c r="AF63" i="8"/>
  <c r="AX63" i="8"/>
  <c r="AY63" i="8" s="1"/>
  <c r="BN63" i="8"/>
  <c r="BO63" i="8" s="1"/>
  <c r="AC21" i="8"/>
  <c r="AX21" i="8"/>
  <c r="AY21" i="8" s="1"/>
  <c r="BN21" i="8"/>
  <c r="BO21" i="8" s="1"/>
  <c r="BN70" i="8"/>
  <c r="BO70" i="8" s="1"/>
  <c r="AX70" i="8"/>
  <c r="AY70" i="8" s="1"/>
  <c r="AI7" i="8"/>
  <c r="AX7" i="8"/>
  <c r="AY7" i="8" s="1"/>
  <c r="BN7" i="8"/>
  <c r="BO7" i="8" s="1"/>
  <c r="AF31" i="8"/>
  <c r="AX31" i="8"/>
  <c r="AY31" i="8" s="1"/>
  <c r="BN31" i="8"/>
  <c r="BO31" i="8" s="1"/>
  <c r="AD8" i="8"/>
  <c r="AX8" i="8"/>
  <c r="AY8" i="8" s="1"/>
  <c r="BN8" i="8"/>
  <c r="BO8" i="8" s="1"/>
  <c r="AI24" i="8"/>
  <c r="AX24" i="8"/>
  <c r="AY24" i="8" s="1"/>
  <c r="BN24" i="8"/>
  <c r="BO24" i="8" s="1"/>
  <c r="AX41" i="8"/>
  <c r="AY41" i="8" s="1"/>
  <c r="BN41" i="8"/>
  <c r="BO41" i="8" s="1"/>
  <c r="AX57" i="8"/>
  <c r="AY57" i="8" s="1"/>
  <c r="BN57" i="8"/>
  <c r="BO57" i="8" s="1"/>
  <c r="AX5" i="8"/>
  <c r="AY5" i="8" s="1"/>
  <c r="BN5" i="8"/>
  <c r="BO5" i="8" s="1"/>
  <c r="BN46" i="8"/>
  <c r="BO46" i="8" s="1"/>
  <c r="AX46" i="8"/>
  <c r="AY46" i="8" s="1"/>
  <c r="AI15" i="8"/>
  <c r="AX15" i="8"/>
  <c r="AY15" i="8" s="1"/>
  <c r="BN15" i="8"/>
  <c r="BO15" i="8" s="1"/>
  <c r="AI56" i="8"/>
  <c r="BN56" i="8"/>
  <c r="BO56" i="8" s="1"/>
  <c r="AX56" i="8"/>
  <c r="AY56" i="8" s="1"/>
  <c r="BN16" i="8"/>
  <c r="BO16" i="8" s="1"/>
  <c r="AX16" i="8"/>
  <c r="AY16" i="8" s="1"/>
  <c r="AX32" i="8"/>
  <c r="AY32" i="8" s="1"/>
  <c r="BN32" i="8"/>
  <c r="BO32" i="8" s="1"/>
  <c r="BN49" i="8"/>
  <c r="BO49" i="8" s="1"/>
  <c r="AX49" i="8"/>
  <c r="AY49" i="8" s="1"/>
  <c r="AX65" i="8"/>
  <c r="AY65" i="8" s="1"/>
  <c r="BN65" i="8"/>
  <c r="BO65" i="8" s="1"/>
  <c r="AG9" i="8"/>
  <c r="BN9" i="8"/>
  <c r="BO9" i="8" s="1"/>
  <c r="AX9" i="8"/>
  <c r="AY9" i="8" s="1"/>
  <c r="AG17" i="8"/>
  <c r="AX17" i="8"/>
  <c r="AY17" i="8" s="1"/>
  <c r="BN17" i="8"/>
  <c r="BO17" i="8" s="1"/>
  <c r="AX25" i="8"/>
  <c r="AY25" i="8" s="1"/>
  <c r="BN25" i="8"/>
  <c r="BO25" i="8" s="1"/>
  <c r="AD33" i="8"/>
  <c r="BN33" i="8"/>
  <c r="BO33" i="8" s="1"/>
  <c r="AX33" i="8"/>
  <c r="AY33" i="8" s="1"/>
  <c r="BN42" i="8"/>
  <c r="BO42" i="8" s="1"/>
  <c r="AX42" i="8"/>
  <c r="AY42" i="8" s="1"/>
  <c r="BN50" i="8"/>
  <c r="BO50" i="8" s="1"/>
  <c r="AX50" i="8"/>
  <c r="AY50" i="8" s="1"/>
  <c r="AG58" i="8"/>
  <c r="BN58" i="8"/>
  <c r="BO58" i="8" s="1"/>
  <c r="AX58" i="8"/>
  <c r="AY58" i="8" s="1"/>
  <c r="BN66" i="8"/>
  <c r="BO66" i="8" s="1"/>
  <c r="AX66" i="8"/>
  <c r="AY66" i="8" s="1"/>
  <c r="V35" i="8"/>
  <c r="AC13" i="8"/>
  <c r="AX13" i="8"/>
  <c r="AY13" i="8" s="1"/>
  <c r="BN13" i="8"/>
  <c r="BO13" i="8" s="1"/>
  <c r="BN37" i="8"/>
  <c r="BO37" i="8" s="1"/>
  <c r="AX37" i="8"/>
  <c r="AY37" i="8" s="1"/>
  <c r="AI23" i="8"/>
  <c r="BN23" i="8"/>
  <c r="BO23" i="8" s="1"/>
  <c r="AX23" i="8"/>
  <c r="AY23" i="8" s="1"/>
  <c r="AX64" i="8"/>
  <c r="AY64" i="8" s="1"/>
  <c r="BN64" i="8"/>
  <c r="BO64" i="8" s="1"/>
  <c r="AF39" i="8"/>
  <c r="AX39" i="8"/>
  <c r="AY39" i="8" s="1"/>
  <c r="BN39" i="8"/>
  <c r="BO39" i="8" s="1"/>
  <c r="BN26" i="8"/>
  <c r="BO26" i="8" s="1"/>
  <c r="AX26" i="8"/>
  <c r="AY26" i="8" s="1"/>
  <c r="BN59" i="8"/>
  <c r="BO59" i="8" s="1"/>
  <c r="AX59" i="8"/>
  <c r="AY59" i="8" s="1"/>
  <c r="BN54" i="8"/>
  <c r="BO54" i="8" s="1"/>
  <c r="AX54" i="8"/>
  <c r="AY54" i="8" s="1"/>
  <c r="AI48" i="8"/>
  <c r="AX48" i="8"/>
  <c r="AY48" i="8" s="1"/>
  <c r="BN48" i="8"/>
  <c r="BO48" i="8" s="1"/>
  <c r="AX10" i="8"/>
  <c r="AY10" i="8" s="1"/>
  <c r="BN10" i="8"/>
  <c r="BO10" i="8" s="1"/>
  <c r="Y34" i="8"/>
  <c r="AX34" i="8"/>
  <c r="AY34" i="8" s="1"/>
  <c r="BN34" i="8"/>
  <c r="BO34" i="8" s="1"/>
  <c r="AX51" i="8"/>
  <c r="AY51" i="8" s="1"/>
  <c r="BN51" i="8"/>
  <c r="BO51" i="8" s="1"/>
  <c r="AX3" i="8"/>
  <c r="AY3" i="8" s="1"/>
  <c r="BN3" i="8"/>
  <c r="BO3" i="8" s="1"/>
  <c r="AE11" i="8"/>
  <c r="BN11" i="8"/>
  <c r="BO11" i="8" s="1"/>
  <c r="AX11" i="8"/>
  <c r="AY11" i="8" s="1"/>
  <c r="BN19" i="8"/>
  <c r="BO19" i="8" s="1"/>
  <c r="AX19" i="8"/>
  <c r="AY19" i="8" s="1"/>
  <c r="AD27" i="8"/>
  <c r="BN27" i="8"/>
  <c r="BO27" i="8" s="1"/>
  <c r="AX27" i="8"/>
  <c r="AY27" i="8" s="1"/>
  <c r="BN35" i="8"/>
  <c r="BO35" i="8" s="1"/>
  <c r="AX35" i="8"/>
  <c r="AY35" i="8" s="1"/>
  <c r="AX44" i="8"/>
  <c r="AY44" i="8" s="1"/>
  <c r="BN44" i="8"/>
  <c r="BO44" i="8" s="1"/>
  <c r="AX52" i="8"/>
  <c r="AY52" i="8" s="1"/>
  <c r="BN52" i="8"/>
  <c r="BO52" i="8" s="1"/>
  <c r="AX60" i="8"/>
  <c r="AY60" i="8" s="1"/>
  <c r="BN60" i="8"/>
  <c r="BO60" i="8" s="1"/>
  <c r="BN68" i="8"/>
  <c r="BO68" i="8" s="1"/>
  <c r="AX68" i="8"/>
  <c r="AY68" i="8" s="1"/>
  <c r="BN29" i="8"/>
  <c r="BO29" i="8" s="1"/>
  <c r="AX29" i="8"/>
  <c r="AY29" i="8" s="1"/>
  <c r="BN62" i="8"/>
  <c r="BO62" i="8" s="1"/>
  <c r="AX62" i="8"/>
  <c r="AY62" i="8" s="1"/>
  <c r="AA40" i="8"/>
  <c r="AX40" i="8"/>
  <c r="AY40" i="8" s="1"/>
  <c r="BN40" i="8"/>
  <c r="BO40" i="8" s="1"/>
  <c r="AB18" i="8"/>
  <c r="AX18" i="8"/>
  <c r="AY18" i="8" s="1"/>
  <c r="BN18" i="8"/>
  <c r="BO18" i="8" s="1"/>
  <c r="BN43" i="8"/>
  <c r="BO43" i="8" s="1"/>
  <c r="AX43" i="8"/>
  <c r="AY43" i="8" s="1"/>
  <c r="AX67" i="8"/>
  <c r="AY67" i="8" s="1"/>
  <c r="BN67" i="8"/>
  <c r="BO67" i="8" s="1"/>
  <c r="AH4" i="8"/>
  <c r="AX4" i="8"/>
  <c r="AY4" i="8" s="1"/>
  <c r="BN4" i="8"/>
  <c r="BO4" i="8" s="1"/>
  <c r="AH12" i="8"/>
  <c r="BN12" i="8"/>
  <c r="BO12" i="8" s="1"/>
  <c r="AX12" i="8"/>
  <c r="AY12" i="8" s="1"/>
  <c r="AH20" i="8"/>
  <c r="BN20" i="8"/>
  <c r="BO20" i="8" s="1"/>
  <c r="AX20" i="8"/>
  <c r="AY20" i="8" s="1"/>
  <c r="AG28" i="8"/>
  <c r="BN28" i="8"/>
  <c r="BO28" i="8" s="1"/>
  <c r="AX28" i="8"/>
  <c r="AY28" i="8" s="1"/>
  <c r="BN36" i="8"/>
  <c r="BO36" i="8" s="1"/>
  <c r="AX36" i="8"/>
  <c r="AY36" i="8" s="1"/>
  <c r="BN45" i="8"/>
  <c r="BO45" i="8" s="1"/>
  <c r="AX45" i="8"/>
  <c r="AY45" i="8" s="1"/>
  <c r="BN53" i="8"/>
  <c r="BO53" i="8" s="1"/>
  <c r="AX53" i="8"/>
  <c r="AY53" i="8" s="1"/>
  <c r="AX61" i="8"/>
  <c r="AY61" i="8" s="1"/>
  <c r="BN61" i="8"/>
  <c r="BO61" i="8" s="1"/>
  <c r="BN69" i="8"/>
  <c r="BO69" i="8" s="1"/>
  <c r="AX69" i="8"/>
  <c r="AY69" i="8" s="1"/>
  <c r="AD16" i="8"/>
  <c r="AE19" i="8"/>
  <c r="AH69" i="8"/>
  <c r="BQ75" i="8"/>
  <c r="BA75" i="8"/>
  <c r="CG75" i="8"/>
  <c r="AH53" i="8"/>
  <c r="AA64" i="8"/>
  <c r="AA12" i="8"/>
  <c r="Y6" i="8"/>
  <c r="AD13" i="8"/>
  <c r="AB10" i="8"/>
  <c r="AB59" i="8"/>
  <c r="AA20" i="8"/>
  <c r="Z53" i="8"/>
  <c r="AB7" i="8"/>
  <c r="AM72" i="8"/>
  <c r="AM74" i="8" s="1"/>
  <c r="AL72" i="8"/>
  <c r="AL74" i="8" s="1"/>
  <c r="X19" i="8"/>
  <c r="AG26" i="8"/>
  <c r="AG6" i="8"/>
  <c r="AI12" i="8"/>
  <c r="AF19" i="8"/>
  <c r="W60" i="8"/>
  <c r="AE68" i="8"/>
  <c r="Z9" i="8"/>
  <c r="Y14" i="8"/>
  <c r="AI20" i="8"/>
  <c r="Y58" i="8"/>
  <c r="AH9" i="8"/>
  <c r="AG14" i="8"/>
  <c r="AD21" i="8"/>
  <c r="W68" i="8"/>
  <c r="V50" i="8"/>
  <c r="AC46" i="8"/>
  <c r="AC54" i="8"/>
  <c r="AC70" i="8"/>
  <c r="AC10" i="8"/>
  <c r="Z17" i="8"/>
  <c r="Y22" i="8"/>
  <c r="V10" i="8"/>
  <c r="V26" i="8"/>
  <c r="AA4" i="8"/>
  <c r="X11" i="8"/>
  <c r="AH17" i="8"/>
  <c r="AG22" i="8"/>
  <c r="V66" i="8"/>
  <c r="AB15" i="8"/>
  <c r="V58" i="8"/>
  <c r="X63" i="8"/>
  <c r="AI4" i="8"/>
  <c r="AF11" i="8"/>
  <c r="AC18" i="8"/>
  <c r="AA26" i="8"/>
  <c r="AH32" i="8"/>
  <c r="Z32" i="8"/>
  <c r="AG32" i="8"/>
  <c r="Y32" i="8"/>
  <c r="AF32" i="8"/>
  <c r="X32" i="8"/>
  <c r="AE32" i="8"/>
  <c r="W32" i="8"/>
  <c r="AD32" i="8"/>
  <c r="AC32" i="8"/>
  <c r="AB32" i="8"/>
  <c r="W8" i="8"/>
  <c r="W16" i="8"/>
  <c r="AI25" i="8"/>
  <c r="AC33" i="8"/>
  <c r="AB33" i="8"/>
  <c r="AI33" i="8"/>
  <c r="AA33" i="8"/>
  <c r="AH33" i="8"/>
  <c r="Z33" i="8"/>
  <c r="AG33" i="8"/>
  <c r="Y33" i="8"/>
  <c r="AF33" i="8"/>
  <c r="X33" i="8"/>
  <c r="AE33" i="8"/>
  <c r="W33" i="8"/>
  <c r="AC41" i="8"/>
  <c r="AB41" i="8"/>
  <c r="AI41" i="8"/>
  <c r="AA41" i="8"/>
  <c r="AH41" i="8"/>
  <c r="Z41" i="8"/>
  <c r="AG41" i="8"/>
  <c r="Y41" i="8"/>
  <c r="AF41" i="8"/>
  <c r="X41" i="8"/>
  <c r="AE41" i="8"/>
  <c r="W41" i="8"/>
  <c r="AC49" i="8"/>
  <c r="AB49" i="8"/>
  <c r="AI49" i="8"/>
  <c r="AA49" i="8"/>
  <c r="AH49" i="8"/>
  <c r="Z49" i="8"/>
  <c r="AG49" i="8"/>
  <c r="Y49" i="8"/>
  <c r="AF49" i="8"/>
  <c r="X49" i="8"/>
  <c r="AE49" i="8"/>
  <c r="W49" i="8"/>
  <c r="AC57" i="8"/>
  <c r="AB57" i="8"/>
  <c r="AI57" i="8"/>
  <c r="AA57" i="8"/>
  <c r="AH57" i="8"/>
  <c r="Z57" i="8"/>
  <c r="AG57" i="8"/>
  <c r="Y57" i="8"/>
  <c r="AF57" i="8"/>
  <c r="X57" i="8"/>
  <c r="AE57" i="8"/>
  <c r="W57" i="8"/>
  <c r="AC65" i="8"/>
  <c r="AB65" i="8"/>
  <c r="AI65" i="8"/>
  <c r="AA65" i="8"/>
  <c r="AH65" i="8"/>
  <c r="Z65" i="8"/>
  <c r="AG65" i="8"/>
  <c r="Y65" i="8"/>
  <c r="AF65" i="8"/>
  <c r="X65" i="8"/>
  <c r="AE65" i="8"/>
  <c r="W65" i="8"/>
  <c r="AB4" i="8"/>
  <c r="Z6" i="8"/>
  <c r="AH6" i="8"/>
  <c r="AC7" i="8"/>
  <c r="X8" i="8"/>
  <c r="AF8" i="8"/>
  <c r="AA9" i="8"/>
  <c r="AI9" i="8"/>
  <c r="AD10" i="8"/>
  <c r="Y11" i="8"/>
  <c r="AG11" i="8"/>
  <c r="AB12" i="8"/>
  <c r="W13" i="8"/>
  <c r="AE13" i="8"/>
  <c r="Z14" i="8"/>
  <c r="AH14" i="8"/>
  <c r="AC15" i="8"/>
  <c r="X16" i="8"/>
  <c r="AF16" i="8"/>
  <c r="AA17" i="8"/>
  <c r="AI17" i="8"/>
  <c r="AD18" i="8"/>
  <c r="Y19" i="8"/>
  <c r="AG19" i="8"/>
  <c r="AB20" i="8"/>
  <c r="W21" i="8"/>
  <c r="AE21" i="8"/>
  <c r="Z22" i="8"/>
  <c r="AH22" i="8"/>
  <c r="X39" i="8"/>
  <c r="AH48" i="8"/>
  <c r="Z48" i="8"/>
  <c r="AG48" i="8"/>
  <c r="Y48" i="8"/>
  <c r="AF48" i="8"/>
  <c r="X48" i="8"/>
  <c r="AE48" i="8"/>
  <c r="W48" i="8"/>
  <c r="AD48" i="8"/>
  <c r="AC48" i="8"/>
  <c r="AB48" i="8"/>
  <c r="AA48" i="8"/>
  <c r="AF26" i="8"/>
  <c r="X26" i="8"/>
  <c r="AE26" i="8"/>
  <c r="W26" i="8"/>
  <c r="AD26" i="8"/>
  <c r="AC26" i="8"/>
  <c r="AB26" i="8"/>
  <c r="AH26" i="8"/>
  <c r="Z26" i="8"/>
  <c r="AF34" i="8"/>
  <c r="X34" i="8"/>
  <c r="AE34" i="8"/>
  <c r="W34" i="8"/>
  <c r="AD34" i="8"/>
  <c r="AC34" i="8"/>
  <c r="AB34" i="8"/>
  <c r="AI34" i="8"/>
  <c r="AA34" i="8"/>
  <c r="AH34" i="8"/>
  <c r="Z34" i="8"/>
  <c r="AI42" i="8"/>
  <c r="AF50" i="8"/>
  <c r="X50" i="8"/>
  <c r="AE50" i="8"/>
  <c r="W50" i="8"/>
  <c r="AD50" i="8"/>
  <c r="AC50" i="8"/>
  <c r="AB50" i="8"/>
  <c r="AI50" i="8"/>
  <c r="AA50" i="8"/>
  <c r="AH50" i="8"/>
  <c r="Z50" i="8"/>
  <c r="AF58" i="8"/>
  <c r="X58" i="8"/>
  <c r="AE58" i="8"/>
  <c r="W58" i="8"/>
  <c r="AD58" i="8"/>
  <c r="AC58" i="8"/>
  <c r="AB58" i="8"/>
  <c r="AI58" i="8"/>
  <c r="AA58" i="8"/>
  <c r="AH58" i="8"/>
  <c r="Z58" i="8"/>
  <c r="AF66" i="8"/>
  <c r="X66" i="8"/>
  <c r="AE66" i="8"/>
  <c r="W66" i="8"/>
  <c r="AD66" i="8"/>
  <c r="AC66" i="8"/>
  <c r="AB66" i="8"/>
  <c r="AI66" i="8"/>
  <c r="AA66" i="8"/>
  <c r="AH66" i="8"/>
  <c r="Z66" i="8"/>
  <c r="AC4" i="8"/>
  <c r="AA6" i="8"/>
  <c r="AI6" i="8"/>
  <c r="AD7" i="8"/>
  <c r="Y8" i="8"/>
  <c r="AG8" i="8"/>
  <c r="AB9" i="8"/>
  <c r="W10" i="8"/>
  <c r="AE10" i="8"/>
  <c r="Z11" i="8"/>
  <c r="AH11" i="8"/>
  <c r="AC12" i="8"/>
  <c r="X13" i="8"/>
  <c r="AF13" i="8"/>
  <c r="AA14" i="8"/>
  <c r="AI14" i="8"/>
  <c r="AD15" i="8"/>
  <c r="Y16" i="8"/>
  <c r="AG16" i="8"/>
  <c r="AB17" i="8"/>
  <c r="W18" i="8"/>
  <c r="AE18" i="8"/>
  <c r="Z19" i="8"/>
  <c r="AH19" i="8"/>
  <c r="AC20" i="8"/>
  <c r="X21" i="8"/>
  <c r="AF21" i="8"/>
  <c r="AA22" i="8"/>
  <c r="AI22" i="8"/>
  <c r="AI26" i="8"/>
  <c r="AG34" i="8"/>
  <c r="AD49" i="8"/>
  <c r="Z69" i="8"/>
  <c r="AH64" i="8"/>
  <c r="Z64" i="8"/>
  <c r="AG64" i="8"/>
  <c r="Y64" i="8"/>
  <c r="AF64" i="8"/>
  <c r="X64" i="8"/>
  <c r="AE64" i="8"/>
  <c r="W64" i="8"/>
  <c r="AD64" i="8"/>
  <c r="AC64" i="8"/>
  <c r="AB64" i="8"/>
  <c r="AE16" i="8"/>
  <c r="AI35" i="8"/>
  <c r="AA35" i="8"/>
  <c r="AH35" i="8"/>
  <c r="Z35" i="8"/>
  <c r="AG35" i="8"/>
  <c r="Y35" i="8"/>
  <c r="AF35" i="8"/>
  <c r="X35" i="8"/>
  <c r="AE35" i="8"/>
  <c r="W35" i="8"/>
  <c r="AD35" i="8"/>
  <c r="AC35" i="8"/>
  <c r="AI51" i="8"/>
  <c r="AA51" i="8"/>
  <c r="AH51" i="8"/>
  <c r="Z51" i="8"/>
  <c r="AG51" i="8"/>
  <c r="Y51" i="8"/>
  <c r="AF51" i="8"/>
  <c r="X51" i="8"/>
  <c r="AE51" i="8"/>
  <c r="W51" i="8"/>
  <c r="AD51" i="8"/>
  <c r="AC51" i="8"/>
  <c r="AI59" i="8"/>
  <c r="AA59" i="8"/>
  <c r="AH59" i="8"/>
  <c r="Z59" i="8"/>
  <c r="AG59" i="8"/>
  <c r="Y59" i="8"/>
  <c r="AF59" i="8"/>
  <c r="X59" i="8"/>
  <c r="AE59" i="8"/>
  <c r="W59" i="8"/>
  <c r="AD59" i="8"/>
  <c r="AC59" i="8"/>
  <c r="AI67" i="8"/>
  <c r="AA67" i="8"/>
  <c r="AH67" i="8"/>
  <c r="Z67" i="8"/>
  <c r="AG67" i="8"/>
  <c r="Y67" i="8"/>
  <c r="AF67" i="8"/>
  <c r="X67" i="8"/>
  <c r="AE67" i="8"/>
  <c r="W67" i="8"/>
  <c r="AD67" i="8"/>
  <c r="AC67" i="8"/>
  <c r="V9" i="8"/>
  <c r="V12" i="8"/>
  <c r="V15" i="8"/>
  <c r="V19" i="8"/>
  <c r="V22" i="8"/>
  <c r="V46" i="8"/>
  <c r="V48" i="8"/>
  <c r="V52" i="8"/>
  <c r="V54" i="8"/>
  <c r="V56" i="8"/>
  <c r="V60" i="8"/>
  <c r="V62" i="8"/>
  <c r="V64" i="8"/>
  <c r="V68" i="8"/>
  <c r="V70" i="8"/>
  <c r="AI3" i="8"/>
  <c r="AD4" i="8"/>
  <c r="AB6" i="8"/>
  <c r="W7" i="8"/>
  <c r="AE7" i="8"/>
  <c r="Z8" i="8"/>
  <c r="AH8" i="8"/>
  <c r="AC9" i="8"/>
  <c r="X10" i="8"/>
  <c r="AF10" i="8"/>
  <c r="AA11" i="8"/>
  <c r="AI11" i="8"/>
  <c r="AD12" i="8"/>
  <c r="Y13" i="8"/>
  <c r="AG13" i="8"/>
  <c r="AB14" i="8"/>
  <c r="W15" i="8"/>
  <c r="AE15" i="8"/>
  <c r="Z16" i="8"/>
  <c r="AH16" i="8"/>
  <c r="AC17" i="8"/>
  <c r="X18" i="8"/>
  <c r="AF18" i="8"/>
  <c r="AA19" i="8"/>
  <c r="AI19" i="8"/>
  <c r="AD20" i="8"/>
  <c r="Y21" i="8"/>
  <c r="AG21" i="8"/>
  <c r="AB22" i="8"/>
  <c r="AB27" i="8"/>
  <c r="AB35" i="8"/>
  <c r="Y50" i="8"/>
  <c r="X55" i="8"/>
  <c r="AI64" i="8"/>
  <c r="AH40" i="8"/>
  <c r="Z40" i="8"/>
  <c r="AG40" i="8"/>
  <c r="Y40" i="8"/>
  <c r="AF40" i="8"/>
  <c r="X40" i="8"/>
  <c r="AE40" i="8"/>
  <c r="W40" i="8"/>
  <c r="AD40" i="8"/>
  <c r="AC40" i="8"/>
  <c r="AB40" i="8"/>
  <c r="AI43" i="8"/>
  <c r="AD28" i="8"/>
  <c r="AC28" i="8"/>
  <c r="AB28" i="8"/>
  <c r="AI28" i="8"/>
  <c r="AA28" i="8"/>
  <c r="AH28" i="8"/>
  <c r="Z28" i="8"/>
  <c r="AF28" i="8"/>
  <c r="X28" i="8"/>
  <c r="AI36" i="8"/>
  <c r="AI44" i="8"/>
  <c r="AD52" i="8"/>
  <c r="AC52" i="8"/>
  <c r="AB52" i="8"/>
  <c r="AI52" i="8"/>
  <c r="AA52" i="8"/>
  <c r="AH52" i="8"/>
  <c r="Z52" i="8"/>
  <c r="AG52" i="8"/>
  <c r="Y52" i="8"/>
  <c r="AF52" i="8"/>
  <c r="X52" i="8"/>
  <c r="AD60" i="8"/>
  <c r="AC60" i="8"/>
  <c r="AB60" i="8"/>
  <c r="AI60" i="8"/>
  <c r="AA60" i="8"/>
  <c r="AH60" i="8"/>
  <c r="Z60" i="8"/>
  <c r="AG60" i="8"/>
  <c r="Y60" i="8"/>
  <c r="AF60" i="8"/>
  <c r="X60" i="8"/>
  <c r="AD68" i="8"/>
  <c r="AC68" i="8"/>
  <c r="AB68" i="8"/>
  <c r="AI68" i="8"/>
  <c r="AA68" i="8"/>
  <c r="AH68" i="8"/>
  <c r="Z68" i="8"/>
  <c r="AG68" i="8"/>
  <c r="Y68" i="8"/>
  <c r="AF68" i="8"/>
  <c r="X68" i="8"/>
  <c r="W4" i="8"/>
  <c r="AE4" i="8"/>
  <c r="AC6" i="8"/>
  <c r="X7" i="8"/>
  <c r="AF7" i="8"/>
  <c r="AA8" i="8"/>
  <c r="AI8" i="8"/>
  <c r="AD9" i="8"/>
  <c r="Y10" i="8"/>
  <c r="AG10" i="8"/>
  <c r="AB11" i="8"/>
  <c r="W12" i="8"/>
  <c r="AE12" i="8"/>
  <c r="Z13" i="8"/>
  <c r="AH13" i="8"/>
  <c r="AC14" i="8"/>
  <c r="X15" i="8"/>
  <c r="AF15" i="8"/>
  <c r="AA16" i="8"/>
  <c r="AI16" i="8"/>
  <c r="AD17" i="8"/>
  <c r="Y18" i="8"/>
  <c r="AG18" i="8"/>
  <c r="AB19" i="8"/>
  <c r="W20" i="8"/>
  <c r="AE20" i="8"/>
  <c r="Z21" i="8"/>
  <c r="AH21" i="8"/>
  <c r="AC22" i="8"/>
  <c r="X31" i="8"/>
  <c r="AI40" i="8"/>
  <c r="AG50" i="8"/>
  <c r="AE60" i="8"/>
  <c r="AD65" i="8"/>
  <c r="AE8" i="8"/>
  <c r="AI27" i="8"/>
  <c r="AA27" i="8"/>
  <c r="AH27" i="8"/>
  <c r="Z27" i="8"/>
  <c r="AG27" i="8"/>
  <c r="Y27" i="8"/>
  <c r="AF27" i="8"/>
  <c r="X27" i="8"/>
  <c r="AE27" i="8"/>
  <c r="W27" i="8"/>
  <c r="AC27" i="8"/>
  <c r="AI29" i="8"/>
  <c r="AI37" i="8"/>
  <c r="AI45" i="8"/>
  <c r="AG53" i="8"/>
  <c r="Y53" i="8"/>
  <c r="AF53" i="8"/>
  <c r="X53" i="8"/>
  <c r="AE53" i="8"/>
  <c r="W53" i="8"/>
  <c r="AD53" i="8"/>
  <c r="AC53" i="8"/>
  <c r="AB53" i="8"/>
  <c r="AI53" i="8"/>
  <c r="AA53" i="8"/>
  <c r="AG61" i="8"/>
  <c r="Y61" i="8"/>
  <c r="AF61" i="8"/>
  <c r="X61" i="8"/>
  <c r="AE61" i="8"/>
  <c r="W61" i="8"/>
  <c r="AD61" i="8"/>
  <c r="AC61" i="8"/>
  <c r="AB61" i="8"/>
  <c r="AI61" i="8"/>
  <c r="AA61" i="8"/>
  <c r="AG69" i="8"/>
  <c r="Y69" i="8"/>
  <c r="AF69" i="8"/>
  <c r="X69" i="8"/>
  <c r="AE69" i="8"/>
  <c r="W69" i="8"/>
  <c r="AD69" i="8"/>
  <c r="AC69" i="8"/>
  <c r="AB69" i="8"/>
  <c r="AI69" i="8"/>
  <c r="AA69" i="8"/>
  <c r="X4" i="8"/>
  <c r="AF4" i="8"/>
  <c r="AI5" i="8"/>
  <c r="AD6" i="8"/>
  <c r="Y7" i="8"/>
  <c r="AG7" i="8"/>
  <c r="AB8" i="8"/>
  <c r="W9" i="8"/>
  <c r="AE9" i="8"/>
  <c r="Z10" i="8"/>
  <c r="AH10" i="8"/>
  <c r="AC11" i="8"/>
  <c r="X12" i="8"/>
  <c r="AF12" i="8"/>
  <c r="AA13" i="8"/>
  <c r="AI13" i="8"/>
  <c r="AD14" i="8"/>
  <c r="Y15" i="8"/>
  <c r="AG15" i="8"/>
  <c r="AB16" i="8"/>
  <c r="W17" i="8"/>
  <c r="AE17" i="8"/>
  <c r="Z18" i="8"/>
  <c r="AH18" i="8"/>
  <c r="AC19" i="8"/>
  <c r="X20" i="8"/>
  <c r="AF20" i="8"/>
  <c r="AA21" i="8"/>
  <c r="AI21" i="8"/>
  <c r="AD22" i="8"/>
  <c r="W28" i="8"/>
  <c r="AD41" i="8"/>
  <c r="AB51" i="8"/>
  <c r="AA56" i="8"/>
  <c r="Z61" i="8"/>
  <c r="Y66" i="8"/>
  <c r="AB30" i="8"/>
  <c r="AI30" i="8"/>
  <c r="AA30" i="8"/>
  <c r="AH30" i="8"/>
  <c r="Z30" i="8"/>
  <c r="AG30" i="8"/>
  <c r="Y30" i="8"/>
  <c r="AF30" i="8"/>
  <c r="X30" i="8"/>
  <c r="AE30" i="8"/>
  <c r="W30" i="8"/>
  <c r="AD30" i="8"/>
  <c r="AI38" i="8"/>
  <c r="AB46" i="8"/>
  <c r="AI46" i="8"/>
  <c r="AA46" i="8"/>
  <c r="AH46" i="8"/>
  <c r="Z46" i="8"/>
  <c r="AG46" i="8"/>
  <c r="Y46" i="8"/>
  <c r="AF46" i="8"/>
  <c r="X46" i="8"/>
  <c r="AE46" i="8"/>
  <c r="W46" i="8"/>
  <c r="AD46" i="8"/>
  <c r="AB54" i="8"/>
  <c r="AI54" i="8"/>
  <c r="AA54" i="8"/>
  <c r="AH54" i="8"/>
  <c r="Z54" i="8"/>
  <c r="AG54" i="8"/>
  <c r="Y54" i="8"/>
  <c r="AF54" i="8"/>
  <c r="X54" i="8"/>
  <c r="AE54" i="8"/>
  <c r="W54" i="8"/>
  <c r="AD54" i="8"/>
  <c r="AB62" i="8"/>
  <c r="AI62" i="8"/>
  <c r="AA62" i="8"/>
  <c r="AH62" i="8"/>
  <c r="Z62" i="8"/>
  <c r="AG62" i="8"/>
  <c r="Y62" i="8"/>
  <c r="AF62" i="8"/>
  <c r="X62" i="8"/>
  <c r="AE62" i="8"/>
  <c r="W62" i="8"/>
  <c r="AD62" i="8"/>
  <c r="AB70" i="8"/>
  <c r="AI70" i="8"/>
  <c r="AA70" i="8"/>
  <c r="AH70" i="8"/>
  <c r="Z70" i="8"/>
  <c r="AG70" i="8"/>
  <c r="Y70" i="8"/>
  <c r="AF70" i="8"/>
  <c r="X70" i="8"/>
  <c r="AE70" i="8"/>
  <c r="W70" i="8"/>
  <c r="AD70" i="8"/>
  <c r="Y4" i="8"/>
  <c r="AG4" i="8"/>
  <c r="W6" i="8"/>
  <c r="AE6" i="8"/>
  <c r="Z7" i="8"/>
  <c r="AH7" i="8"/>
  <c r="AC8" i="8"/>
  <c r="X9" i="8"/>
  <c r="AF9" i="8"/>
  <c r="AA10" i="8"/>
  <c r="AI10" i="8"/>
  <c r="AD11" i="8"/>
  <c r="Y12" i="8"/>
  <c r="AG12" i="8"/>
  <c r="AB13" i="8"/>
  <c r="W14" i="8"/>
  <c r="AE14" i="8"/>
  <c r="Z15" i="8"/>
  <c r="AH15" i="8"/>
  <c r="AC16" i="8"/>
  <c r="X17" i="8"/>
  <c r="AF17" i="8"/>
  <c r="AA18" i="8"/>
  <c r="AI18" i="8"/>
  <c r="AD19" i="8"/>
  <c r="Y20" i="8"/>
  <c r="AG20" i="8"/>
  <c r="AB21" i="8"/>
  <c r="W22" i="8"/>
  <c r="AE22" i="8"/>
  <c r="Y28" i="8"/>
  <c r="AA32" i="8"/>
  <c r="W52" i="8"/>
  <c r="AH61" i="8"/>
  <c r="AG66" i="8"/>
  <c r="AH56" i="8"/>
  <c r="Z56" i="8"/>
  <c r="AG56" i="8"/>
  <c r="Y56" i="8"/>
  <c r="AF56" i="8"/>
  <c r="X56" i="8"/>
  <c r="AE56" i="8"/>
  <c r="W56" i="8"/>
  <c r="AD56" i="8"/>
  <c r="AC56" i="8"/>
  <c r="AB56" i="8"/>
  <c r="AE31" i="8"/>
  <c r="W31" i="8"/>
  <c r="AD31" i="8"/>
  <c r="AC31" i="8"/>
  <c r="AB31" i="8"/>
  <c r="AI31" i="8"/>
  <c r="AA31" i="8"/>
  <c r="AH31" i="8"/>
  <c r="Z31" i="8"/>
  <c r="AG31" i="8"/>
  <c r="Y31" i="8"/>
  <c r="AE39" i="8"/>
  <c r="W39" i="8"/>
  <c r="AD39" i="8"/>
  <c r="AC39" i="8"/>
  <c r="AB39" i="8"/>
  <c r="AI39" i="8"/>
  <c r="AA39" i="8"/>
  <c r="AH39" i="8"/>
  <c r="Z39" i="8"/>
  <c r="AG39" i="8"/>
  <c r="Y39" i="8"/>
  <c r="AE47" i="8"/>
  <c r="W47" i="8"/>
  <c r="AD47" i="8"/>
  <c r="AC47" i="8"/>
  <c r="AB47" i="8"/>
  <c r="AI47" i="8"/>
  <c r="AA47" i="8"/>
  <c r="AH47" i="8"/>
  <c r="Z47" i="8"/>
  <c r="AG47" i="8"/>
  <c r="Y47" i="8"/>
  <c r="AE55" i="8"/>
  <c r="W55" i="8"/>
  <c r="AD55" i="8"/>
  <c r="AC55" i="8"/>
  <c r="AB55" i="8"/>
  <c r="AI55" i="8"/>
  <c r="AA55" i="8"/>
  <c r="AH55" i="8"/>
  <c r="Z55" i="8"/>
  <c r="AG55" i="8"/>
  <c r="Y55" i="8"/>
  <c r="AE63" i="8"/>
  <c r="W63" i="8"/>
  <c r="AD63" i="8"/>
  <c r="AC63" i="8"/>
  <c r="AB63" i="8"/>
  <c r="AI63" i="8"/>
  <c r="AA63" i="8"/>
  <c r="AH63" i="8"/>
  <c r="Z63" i="8"/>
  <c r="AG63" i="8"/>
  <c r="Y63" i="8"/>
  <c r="V6" i="8"/>
  <c r="V13" i="8"/>
  <c r="V16" i="8"/>
  <c r="V20" i="8"/>
  <c r="V47" i="8"/>
  <c r="V49" i="8"/>
  <c r="V51" i="8"/>
  <c r="V53" i="8"/>
  <c r="V55" i="8"/>
  <c r="V57" i="8"/>
  <c r="V59" i="8"/>
  <c r="V61" i="8"/>
  <c r="V63" i="8"/>
  <c r="V65" i="8"/>
  <c r="V67" i="8"/>
  <c r="V69" i="8"/>
  <c r="Z4" i="8"/>
  <c r="X6" i="8"/>
  <c r="AA7" i="8"/>
  <c r="Y9" i="8"/>
  <c r="W11" i="8"/>
  <c r="Z12" i="8"/>
  <c r="X14" i="8"/>
  <c r="AA15" i="8"/>
  <c r="Y17" i="8"/>
  <c r="W19" i="8"/>
  <c r="Z20" i="8"/>
  <c r="X22" i="8"/>
  <c r="Y26" i="8"/>
  <c r="AE28" i="8"/>
  <c r="AI32" i="8"/>
  <c r="AF47" i="8"/>
  <c r="AE52" i="8"/>
  <c r="AD57" i="8"/>
  <c r="AC62" i="8"/>
  <c r="AB67" i="8"/>
  <c r="AK75" i="8" l="1"/>
  <c r="P97" i="9"/>
  <c r="P89" i="9"/>
  <c r="P88" i="9"/>
  <c r="P87" i="9"/>
  <c r="P82" i="9"/>
  <c r="P81" i="9"/>
  <c r="P80" i="9"/>
  <c r="P79" i="9"/>
  <c r="P77" i="9"/>
  <c r="P76" i="9"/>
  <c r="P75" i="9"/>
  <c r="P74" i="9"/>
  <c r="P72" i="9"/>
  <c r="P71" i="9"/>
  <c r="P70" i="9"/>
  <c r="P69" i="9"/>
  <c r="P40" i="9"/>
  <c r="R1" i="9"/>
  <c r="S1" i="9" s="1"/>
  <c r="T1" i="9" s="1"/>
  <c r="P98" i="9"/>
  <c r="P96" i="9"/>
  <c r="P95" i="9"/>
  <c r="P94" i="9"/>
  <c r="P86" i="9"/>
  <c r="H2" i="9"/>
  <c r="O2" i="9" s="1"/>
  <c r="P2" i="9" s="1"/>
  <c r="P100" i="9"/>
  <c r="P99" i="9"/>
  <c r="I2" i="9"/>
  <c r="J2" i="9" s="1"/>
  <c r="U1" i="9" l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W1" i="9" s="1"/>
  <c r="AX1" i="9" s="1"/>
  <c r="AY1" i="9" s="1"/>
  <c r="AZ1" i="9" s="1"/>
  <c r="BA1" i="9" s="1"/>
  <c r="BB1" i="9" s="1"/>
  <c r="BC1" i="9" s="1"/>
  <c r="BD1" i="9" s="1"/>
  <c r="P78" i="9"/>
  <c r="P83" i="9"/>
  <c r="P73" i="9"/>
  <c r="P39" i="9"/>
  <c r="P68" i="9"/>
  <c r="AH45" i="8"/>
  <c r="AG45" i="8"/>
  <c r="AF45" i="8"/>
  <c r="AE45" i="8"/>
  <c r="AD45" i="8"/>
  <c r="AC45" i="8"/>
  <c r="AB45" i="8"/>
  <c r="AA45" i="8"/>
  <c r="Z45" i="8"/>
  <c r="Y45" i="8"/>
  <c r="X45" i="8"/>
  <c r="AH44" i="8"/>
  <c r="AG44" i="8"/>
  <c r="AF44" i="8"/>
  <c r="AE44" i="8"/>
  <c r="AD44" i="8"/>
  <c r="AC44" i="8"/>
  <c r="AB44" i="8"/>
  <c r="AA44" i="8"/>
  <c r="Z44" i="8"/>
  <c r="Y44" i="8"/>
  <c r="X44" i="8"/>
  <c r="AH43" i="8"/>
  <c r="AG43" i="8"/>
  <c r="AF43" i="8"/>
  <c r="AE43" i="8"/>
  <c r="AD43" i="8"/>
  <c r="AC43" i="8"/>
  <c r="AB43" i="8"/>
  <c r="AA43" i="8"/>
  <c r="Z43" i="8"/>
  <c r="Y43" i="8"/>
  <c r="X43" i="8"/>
  <c r="AH42" i="8"/>
  <c r="AG42" i="8"/>
  <c r="AF42" i="8"/>
  <c r="AE42" i="8"/>
  <c r="AD42" i="8"/>
  <c r="AC42" i="8"/>
  <c r="AB42" i="8"/>
  <c r="AA42" i="8"/>
  <c r="Z42" i="8"/>
  <c r="Y42" i="8"/>
  <c r="X42" i="8"/>
  <c r="AH38" i="8"/>
  <c r="AG38" i="8"/>
  <c r="AF38" i="8"/>
  <c r="AE38" i="8"/>
  <c r="AD38" i="8"/>
  <c r="AC38" i="8"/>
  <c r="AB38" i="8"/>
  <c r="AA38" i="8"/>
  <c r="Z38" i="8"/>
  <c r="Y38" i="8"/>
  <c r="X38" i="8"/>
  <c r="AH37" i="8"/>
  <c r="AG37" i="8"/>
  <c r="AF37" i="8"/>
  <c r="AE37" i="8"/>
  <c r="AD37" i="8"/>
  <c r="AC37" i="8"/>
  <c r="AB37" i="8"/>
  <c r="AA37" i="8"/>
  <c r="Z37" i="8"/>
  <c r="Y37" i="8"/>
  <c r="X37" i="8"/>
  <c r="AH36" i="8"/>
  <c r="AG36" i="8"/>
  <c r="AF36" i="8"/>
  <c r="AE36" i="8"/>
  <c r="AD36" i="8"/>
  <c r="AC36" i="8"/>
  <c r="AB36" i="8"/>
  <c r="AA36" i="8"/>
  <c r="Z36" i="8"/>
  <c r="Y36" i="8"/>
  <c r="X36" i="8"/>
  <c r="T29" i="8"/>
  <c r="AH29" i="8" s="1"/>
  <c r="S29" i="8"/>
  <c r="AG29" i="8" s="1"/>
  <c r="R29" i="8"/>
  <c r="AF29" i="8" s="1"/>
  <c r="Q29" i="8"/>
  <c r="AE29" i="8" s="1"/>
  <c r="P29" i="8"/>
  <c r="AD29" i="8" s="1"/>
  <c r="O29" i="8"/>
  <c r="AC29" i="8" s="1"/>
  <c r="N29" i="8"/>
  <c r="AB29" i="8" s="1"/>
  <c r="M29" i="8"/>
  <c r="AA29" i="8" s="1"/>
  <c r="L29" i="8"/>
  <c r="Z29" i="8" s="1"/>
  <c r="K29" i="8"/>
  <c r="Y29" i="8" s="1"/>
  <c r="J29" i="8"/>
  <c r="X29" i="8" s="1"/>
  <c r="I29" i="8"/>
  <c r="T25" i="8"/>
  <c r="AH25" i="8" s="1"/>
  <c r="S25" i="8"/>
  <c r="AG25" i="8" s="1"/>
  <c r="R25" i="8"/>
  <c r="AF25" i="8" s="1"/>
  <c r="Q25" i="8"/>
  <c r="AE25" i="8" s="1"/>
  <c r="P25" i="8"/>
  <c r="AD25" i="8" s="1"/>
  <c r="O25" i="8"/>
  <c r="AC25" i="8" s="1"/>
  <c r="N25" i="8"/>
  <c r="AB25" i="8" s="1"/>
  <c r="M25" i="8"/>
  <c r="AA25" i="8" s="1"/>
  <c r="L25" i="8"/>
  <c r="Z25" i="8" s="1"/>
  <c r="K25" i="8"/>
  <c r="Y25" i="8" s="1"/>
  <c r="J25" i="8"/>
  <c r="X25" i="8" s="1"/>
  <c r="I25" i="8"/>
  <c r="T24" i="8"/>
  <c r="AH24" i="8" s="1"/>
  <c r="S24" i="8"/>
  <c r="AG24" i="8" s="1"/>
  <c r="R24" i="8"/>
  <c r="AF24" i="8" s="1"/>
  <c r="Q24" i="8"/>
  <c r="AE24" i="8" s="1"/>
  <c r="P24" i="8"/>
  <c r="AD24" i="8" s="1"/>
  <c r="O24" i="8"/>
  <c r="AC24" i="8" s="1"/>
  <c r="N24" i="8"/>
  <c r="AB24" i="8" s="1"/>
  <c r="M24" i="8"/>
  <c r="AA24" i="8" s="1"/>
  <c r="L24" i="8"/>
  <c r="Z24" i="8" s="1"/>
  <c r="K24" i="8"/>
  <c r="Y24" i="8" s="1"/>
  <c r="J24" i="8"/>
  <c r="X24" i="8" s="1"/>
  <c r="I24" i="8"/>
  <c r="T23" i="8"/>
  <c r="AH23" i="8" s="1"/>
  <c r="S23" i="8"/>
  <c r="AG23" i="8" s="1"/>
  <c r="R23" i="8"/>
  <c r="AF23" i="8" s="1"/>
  <c r="Q23" i="8"/>
  <c r="AE23" i="8" s="1"/>
  <c r="P23" i="8"/>
  <c r="AD23" i="8" s="1"/>
  <c r="O23" i="8"/>
  <c r="AC23" i="8" s="1"/>
  <c r="N23" i="8"/>
  <c r="AB23" i="8" s="1"/>
  <c r="M23" i="8"/>
  <c r="AA23" i="8" s="1"/>
  <c r="L23" i="8"/>
  <c r="Z23" i="8" s="1"/>
  <c r="K23" i="8"/>
  <c r="Y23" i="8" s="1"/>
  <c r="J23" i="8"/>
  <c r="X23" i="8" s="1"/>
  <c r="I23" i="8"/>
  <c r="T5" i="8"/>
  <c r="AH5" i="8" s="1"/>
  <c r="S5" i="8"/>
  <c r="AG5" i="8" s="1"/>
  <c r="R5" i="8"/>
  <c r="AF5" i="8" s="1"/>
  <c r="Q5" i="8"/>
  <c r="AE5" i="8" s="1"/>
  <c r="P5" i="8"/>
  <c r="AD5" i="8" s="1"/>
  <c r="O5" i="8"/>
  <c r="AC5" i="8" s="1"/>
  <c r="N5" i="8"/>
  <c r="AB5" i="8" s="1"/>
  <c r="M5" i="8"/>
  <c r="AA5" i="8" s="1"/>
  <c r="L5" i="8"/>
  <c r="Z5" i="8" s="1"/>
  <c r="K5" i="8"/>
  <c r="Y5" i="8" s="1"/>
  <c r="J5" i="8"/>
  <c r="X5" i="8" s="1"/>
  <c r="I5" i="8"/>
  <c r="T3" i="8"/>
  <c r="AH3" i="8" s="1"/>
  <c r="S3" i="8"/>
  <c r="AG3" i="8" s="1"/>
  <c r="R3" i="8"/>
  <c r="AF3" i="8" s="1"/>
  <c r="Q3" i="8"/>
  <c r="AE3" i="8" s="1"/>
  <c r="P3" i="8"/>
  <c r="AD3" i="8" s="1"/>
  <c r="O3" i="8"/>
  <c r="AC3" i="8" s="1"/>
  <c r="N3" i="8"/>
  <c r="AB3" i="8" s="1"/>
  <c r="M3" i="8"/>
  <c r="AA3" i="8" s="1"/>
  <c r="L3" i="8"/>
  <c r="Z3" i="8" s="1"/>
  <c r="K3" i="8"/>
  <c r="Y3" i="8" s="1"/>
  <c r="J3" i="8"/>
  <c r="X3" i="8" s="1"/>
  <c r="I3" i="8"/>
  <c r="T2" i="8"/>
  <c r="S2" i="8"/>
  <c r="R2" i="8"/>
  <c r="Q2" i="8"/>
  <c r="P2" i="8"/>
  <c r="O2" i="8"/>
  <c r="N2" i="8"/>
  <c r="M2" i="8"/>
  <c r="L2" i="8"/>
  <c r="K2" i="8"/>
  <c r="J2" i="8"/>
  <c r="I2" i="8"/>
  <c r="AL1" i="8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X1" i="8"/>
  <c r="Y1" i="8" s="1"/>
  <c r="Z1" i="8" s="1"/>
  <c r="AA1" i="8" s="1"/>
  <c r="AB1" i="8" s="1"/>
  <c r="AC1" i="8" s="1"/>
  <c r="AD1" i="8" s="1"/>
  <c r="AE1" i="8" s="1"/>
  <c r="AF1" i="8" s="1"/>
  <c r="AG1" i="8" s="1"/>
  <c r="AH1" i="8" s="1"/>
  <c r="G2" i="8"/>
  <c r="H2" i="8" s="1"/>
  <c r="H71" i="8" l="1"/>
  <c r="AX2" i="8"/>
  <c r="BN2" i="8"/>
  <c r="V44" i="8"/>
  <c r="W44" i="8"/>
  <c r="V5" i="8"/>
  <c r="W5" i="8"/>
  <c r="V24" i="8"/>
  <c r="W24" i="8"/>
  <c r="V29" i="8"/>
  <c r="W29" i="8"/>
  <c r="V42" i="8"/>
  <c r="W42" i="8"/>
  <c r="V3" i="8"/>
  <c r="W3" i="8"/>
  <c r="V23" i="8"/>
  <c r="W23" i="8"/>
  <c r="V25" i="8"/>
  <c r="W25" i="8"/>
  <c r="V36" i="8"/>
  <c r="W36" i="8"/>
  <c r="V38" i="8"/>
  <c r="W38" i="8"/>
  <c r="V43" i="8"/>
  <c r="W43" i="8"/>
  <c r="V45" i="8"/>
  <c r="W45" i="8"/>
  <c r="V37" i="8"/>
  <c r="W37" i="8"/>
  <c r="AG2" i="8"/>
  <c r="AG71" i="8" s="1"/>
  <c r="Y2" i="8"/>
  <c r="Y71" i="8" s="1"/>
  <c r="CI73" i="8" s="1"/>
  <c r="AF2" i="8"/>
  <c r="AF71" i="8" s="1"/>
  <c r="X2" i="8"/>
  <c r="X71" i="8" s="1"/>
  <c r="CH73" i="8" s="1"/>
  <c r="AB2" i="8"/>
  <c r="AB71" i="8" s="1"/>
  <c r="AP73" i="8" s="1"/>
  <c r="AA2" i="8"/>
  <c r="Z2" i="8"/>
  <c r="Z71" i="8" s="1"/>
  <c r="BT73" i="8" s="1"/>
  <c r="AI2" i="8"/>
  <c r="AI71" i="8" s="1"/>
  <c r="AH2" i="8"/>
  <c r="AH71" i="8" s="1"/>
  <c r="AV73" i="8" s="1"/>
  <c r="AD2" i="8"/>
  <c r="AD71" i="8" s="1"/>
  <c r="AC2" i="8"/>
  <c r="AC71" i="8" s="1"/>
  <c r="AE2" i="8"/>
  <c r="AE71" i="8" s="1"/>
  <c r="BY73" i="8" s="1"/>
  <c r="I101" i="9"/>
  <c r="J101" i="9"/>
  <c r="P101" i="9"/>
  <c r="V2" i="8"/>
  <c r="W2" i="8"/>
  <c r="BN72" i="8" l="1"/>
  <c r="BO2" i="8"/>
  <c r="BO72" i="8" s="1"/>
  <c r="AY2" i="8"/>
  <c r="AY72" i="8" s="1"/>
  <c r="AX72" i="8"/>
  <c r="CG76" i="8"/>
  <c r="AK76" i="8"/>
  <c r="BA76" i="8"/>
  <c r="BQ76" i="8"/>
  <c r="AA71" i="8"/>
  <c r="BF73" i="8"/>
  <c r="BV73" i="8"/>
  <c r="CL73" i="8"/>
  <c r="BD73" i="8"/>
  <c r="BS73" i="8"/>
  <c r="BC73" i="8"/>
  <c r="AM73" i="8"/>
  <c r="BR73" i="8"/>
  <c r="BL73" i="8"/>
  <c r="CJ73" i="8"/>
  <c r="BB73" i="8"/>
  <c r="CB73" i="8"/>
  <c r="AL73" i="8"/>
  <c r="AN73" i="8"/>
  <c r="AS73" i="8"/>
  <c r="CR73" i="8"/>
  <c r="BI73" i="8"/>
  <c r="CO73" i="8"/>
  <c r="BK73" i="8"/>
  <c r="CQ73" i="8"/>
  <c r="CA73" i="8"/>
  <c r="AU73" i="8"/>
  <c r="W71" i="8"/>
  <c r="BZ73" i="8"/>
  <c r="CP73" i="8"/>
  <c r="BJ73" i="8"/>
  <c r="AT73" i="8"/>
  <c r="BH73" i="8"/>
  <c r="BX73" i="8"/>
  <c r="AR73" i="8"/>
  <c r="CN73" i="8"/>
  <c r="BG73" i="8"/>
  <c r="AQ73" i="8"/>
  <c r="CM73" i="8"/>
  <c r="BW73" i="8"/>
  <c r="CK73" i="8" l="1"/>
  <c r="AO73" i="8"/>
  <c r="BU73" i="8"/>
  <c r="BE73" i="8"/>
  <c r="AK73" i="8"/>
  <c r="CG73" i="8"/>
  <c r="BQ73" i="8"/>
  <c r="BA73" i="8"/>
  <c r="F7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JardindelJubilado</author>
  </authors>
  <commentList>
    <comment ref="L1" authorId="0" shapeId="0" xr:uid="{C60BC0E4-A291-4875-9DED-96B9EAEBF96A}">
      <text>
        <r>
          <rPr>
            <b/>
            <sz val="9"/>
            <color indexed="81"/>
            <rFont val="Tahoma"/>
            <family val="2"/>
          </rPr>
          <t>JardindelJubilado:</t>
        </r>
        <r>
          <rPr>
            <sz val="9"/>
            <color indexed="81"/>
            <rFont val="Tahoma"/>
            <family val="2"/>
          </rPr>
          <t xml:space="preserve">
Fecha de última renovación del activo. Poner en -1 la fecha anterior</t>
        </r>
      </text>
    </comment>
    <comment ref="M1" authorId="0" shapeId="0" xr:uid="{EE85F0FD-31AE-4478-B969-1FF8323B6BB8}">
      <text>
        <r>
          <rPr>
            <b/>
            <sz val="9"/>
            <color indexed="81"/>
            <rFont val="Tahoma"/>
            <family val="2"/>
          </rPr>
          <t>JardindelJubilado:</t>
        </r>
        <r>
          <rPr>
            <sz val="9"/>
            <color indexed="81"/>
            <rFont val="Tahoma"/>
            <family val="2"/>
          </rPr>
          <t xml:space="preserve">
La última vez quer repuse, cuanto ahorré respecto a lo que tenía en reserva, o negativo si consumí más. Se incluye el consumido adicional en el periodo en el caso de haberlo.</t>
        </r>
      </text>
    </comment>
    <comment ref="N1" authorId="0" shapeId="0" xr:uid="{876F3099-AD7D-41B4-9C3A-1E7780EE668B}">
      <text>
        <r>
          <rPr>
            <b/>
            <sz val="9"/>
            <color indexed="81"/>
            <rFont val="Tahoma"/>
            <family val="2"/>
          </rPr>
          <t>JardindelJubilado:</t>
        </r>
        <r>
          <rPr>
            <sz val="9"/>
            <color indexed="81"/>
            <rFont val="Tahoma"/>
            <family val="2"/>
          </rPr>
          <t xml:space="preserve">
Cuanto llevo consumido en el periodo por este concepto antes de sustituir el activo</t>
        </r>
      </text>
    </comment>
  </commentList>
</comments>
</file>

<file path=xl/sharedStrings.xml><?xml version="1.0" encoding="utf-8"?>
<sst xmlns="http://schemas.openxmlformats.org/spreadsheetml/2006/main" count="260" uniqueCount="143">
  <si>
    <t>Tema</t>
  </si>
  <si>
    <t>Subtema</t>
  </si>
  <si>
    <t>Partida</t>
  </si>
  <si>
    <t>Importe</t>
  </si>
  <si>
    <t>Mensual</t>
  </si>
  <si>
    <t>Desplazamiento</t>
  </si>
  <si>
    <t>Obra</t>
  </si>
  <si>
    <t>Baños</t>
  </si>
  <si>
    <t>Cocina</t>
  </si>
  <si>
    <t>Lavaplatos</t>
  </si>
  <si>
    <t>Lavadora</t>
  </si>
  <si>
    <t>Horno</t>
  </si>
  <si>
    <t>Nevera</t>
  </si>
  <si>
    <t>Microondas</t>
  </si>
  <si>
    <t>Thermomix</t>
  </si>
  <si>
    <t>Caldera</t>
  </si>
  <si>
    <t>Mobiliario</t>
  </si>
  <si>
    <t>Equipamiento</t>
  </si>
  <si>
    <t>Sofas</t>
  </si>
  <si>
    <t>Camas</t>
  </si>
  <si>
    <t>Cantidad</t>
  </si>
  <si>
    <t>Electrónica</t>
  </si>
  <si>
    <t>TV</t>
  </si>
  <si>
    <t>Ordenadores</t>
  </si>
  <si>
    <t>Tabletas</t>
  </si>
  <si>
    <t>Móviles</t>
  </si>
  <si>
    <t>Eq. Música</t>
  </si>
  <si>
    <t>SW</t>
  </si>
  <si>
    <t>Otros</t>
  </si>
  <si>
    <t>Utilities</t>
  </si>
  <si>
    <t>Agua</t>
  </si>
  <si>
    <t>Luz</t>
  </si>
  <si>
    <t>Comunidad</t>
  </si>
  <si>
    <t>Ibi</t>
  </si>
  <si>
    <t>Transporte</t>
  </si>
  <si>
    <t>Coches</t>
  </si>
  <si>
    <t>Impuesto Circulación</t>
  </si>
  <si>
    <t>ITV</t>
  </si>
  <si>
    <t>Seguro coche</t>
  </si>
  <si>
    <t>Salud</t>
  </si>
  <si>
    <t>Farmacia</t>
  </si>
  <si>
    <t>Casa</t>
  </si>
  <si>
    <t>Seguro</t>
  </si>
  <si>
    <t>Vigilancia</t>
  </si>
  <si>
    <t>Deporte</t>
  </si>
  <si>
    <t>Extraescolares</t>
  </si>
  <si>
    <t>Estudios</t>
  </si>
  <si>
    <t>Comunicaciones</t>
  </si>
  <si>
    <t>Anual</t>
  </si>
  <si>
    <t>Actividades Curso</t>
  </si>
  <si>
    <t>Veterinario</t>
  </si>
  <si>
    <t>Fuegos+campana</t>
  </si>
  <si>
    <t>Ocio y Otros</t>
  </si>
  <si>
    <t>Regalos</t>
  </si>
  <si>
    <t>Periodicidad
(meses)</t>
  </si>
  <si>
    <t>Secadora</t>
  </si>
  <si>
    <t>Gasolina, parking, autopistas</t>
  </si>
  <si>
    <t>Total</t>
  </si>
  <si>
    <t>xtra</t>
  </si>
  <si>
    <t>Varios</t>
  </si>
  <si>
    <t>Revisión Anual</t>
  </si>
  <si>
    <t>Ok</t>
  </si>
  <si>
    <t>Años</t>
  </si>
  <si>
    <t>Último</t>
  </si>
  <si>
    <t>Consumido</t>
  </si>
  <si>
    <t>Sobraron</t>
  </si>
  <si>
    <t>Elemento</t>
  </si>
  <si>
    <t>Niños</t>
  </si>
  <si>
    <t>%años</t>
  </si>
  <si>
    <t>Congelador</t>
  </si>
  <si>
    <t>Comida</t>
  </si>
  <si>
    <t>Gas (calefacción, agua caliente, fuegos)</t>
  </si>
  <si>
    <t>Teléfono Fijo+internet</t>
  </si>
  <si>
    <t>Otros gastos</t>
  </si>
  <si>
    <t>Limpieza (incluye S.S.)</t>
  </si>
  <si>
    <t>Mantenimiento y material brico</t>
  </si>
  <si>
    <t>2ª vivienda</t>
  </si>
  <si>
    <t>Supermercado</t>
  </si>
  <si>
    <t>Comida (incluye mascotas)</t>
  </si>
  <si>
    <t>Droguería, material limpieza, etc</t>
  </si>
  <si>
    <t>Ropa y Calzado</t>
  </si>
  <si>
    <t>Público</t>
  </si>
  <si>
    <t>Tickets, Taxi, Abono Transporte (bus, metro,etc)</t>
  </si>
  <si>
    <t>Recambios: ruedas, pastillas, discos,…</t>
  </si>
  <si>
    <t>Taller, averías</t>
  </si>
  <si>
    <t>Médicos (incluye dentista)</t>
  </si>
  <si>
    <t>Gafa, Lentillas, audímetros</t>
  </si>
  <si>
    <t>Gimnasio, clases hobbies (artes, deporte)</t>
  </si>
  <si>
    <t>Libros, uniformes y equipamiento escolar</t>
  </si>
  <si>
    <t>Lectura, video (p.e. netflix), musica(p.e. spotify)</t>
  </si>
  <si>
    <t>Salidas semanales, cafés,…</t>
  </si>
  <si>
    <t>Pagas niños</t>
  </si>
  <si>
    <t>Viajes de placer</t>
  </si>
  <si>
    <t>Vacaciones (incluye gastos asociados: resturantes, hamacas,…)</t>
  </si>
  <si>
    <t>Otros extra no contemplados</t>
  </si>
  <si>
    <t>gasto</t>
  </si>
  <si>
    <t>Gasto del mes</t>
  </si>
  <si>
    <t>Presupuesto mes</t>
  </si>
  <si>
    <t>Bolsa sin fecha</t>
  </si>
  <si>
    <t>Sobrante mes</t>
  </si>
  <si>
    <t>Sobrante año</t>
  </si>
  <si>
    <t>Coche1</t>
  </si>
  <si>
    <t>Coche2</t>
  </si>
  <si>
    <t>Pintura general</t>
  </si>
  <si>
    <t>Terraza, Jardín, Toldos</t>
  </si>
  <si>
    <t>Mesas y sillas (juego)</t>
  </si>
  <si>
    <t>Menaje y Ajuar</t>
  </si>
  <si>
    <t>Hobbies</t>
  </si>
  <si>
    <t>Instrumentos música</t>
  </si>
  <si>
    <t>Material jardín y taller</t>
  </si>
  <si>
    <t>Instalación energía solar</t>
  </si>
  <si>
    <t>Reserva</t>
  </si>
  <si>
    <t>Quedan</t>
  </si>
  <si>
    <t>Ppto.</t>
  </si>
  <si>
    <t>Matrimonio</t>
  </si>
  <si>
    <t>Pasillo</t>
  </si>
  <si>
    <t>Delante</t>
  </si>
  <si>
    <t>Detrás</t>
  </si>
  <si>
    <t>Anterior</t>
  </si>
  <si>
    <t>Duración
(meses)</t>
  </si>
  <si>
    <t>Mes</t>
  </si>
  <si>
    <t>Concepto</t>
  </si>
  <si>
    <t>Tipo</t>
  </si>
  <si>
    <t>Cuenta</t>
  </si>
  <si>
    <t>Parking</t>
  </si>
  <si>
    <t>Gasolina</t>
  </si>
  <si>
    <t>Gasolina Juan</t>
  </si>
  <si>
    <t>Tarjeta A</t>
  </si>
  <si>
    <t>Tarjeta B</t>
  </si>
  <si>
    <t>Banco A</t>
  </si>
  <si>
    <t>Excurs Colegio</t>
  </si>
  <si>
    <t>Actividades Colegio</t>
  </si>
  <si>
    <t>Nota metálico</t>
  </si>
  <si>
    <t>Etiquetas de columna</t>
  </si>
  <si>
    <t>(en blanco)</t>
  </si>
  <si>
    <t>Total general</t>
  </si>
  <si>
    <t>Etiquetas de fila</t>
  </si>
  <si>
    <t>Suma de Importe</t>
  </si>
  <si>
    <t>Regalo</t>
  </si>
  <si>
    <t>Salidas</t>
  </si>
  <si>
    <t xml:space="preserve">Regalo Cumpleaños </t>
  </si>
  <si>
    <t>Cena amigos</t>
  </si>
  <si>
    <t>Luz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</si>
</sst>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[$-C0A]mmm;@"/>
    <numFmt numFmtId="166" formatCode="0.0%"/>
    <numFmt numFmtId="167" formatCode="#,##0_ ;[Red]\-#,##0\ "/>
    <numFmt numFmtId="168" formatCode="#,##0.00_ ;[Red]\-#,##0.00\ "/>
    <numFmt numFmtId="169" formatCode="[$-C0A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BE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NumberFormat="0" applyBorder="0" applyAlignment="0"/>
  </cellStyleXfs>
  <cellXfs count="146">
    <xf numFmtId="0" fontId="0" fillId="0" borderId="0" xfId="0"/>
    <xf numFmtId="0" fontId="4" fillId="2" borderId="8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5" fillId="0" borderId="0" xfId="0" applyFont="1"/>
    <xf numFmtId="3" fontId="5" fillId="6" borderId="4" xfId="0" applyNumberFormat="1" applyFont="1" applyFill="1" applyBorder="1"/>
    <xf numFmtId="3" fontId="5" fillId="6" borderId="11" xfId="0" applyNumberFormat="1" applyFont="1" applyFill="1" applyBorder="1"/>
    <xf numFmtId="9" fontId="5" fillId="0" borderId="0" xfId="1" applyFont="1"/>
    <xf numFmtId="0" fontId="5" fillId="0" borderId="6" xfId="0" applyFont="1" applyBorder="1"/>
    <xf numFmtId="3" fontId="5" fillId="6" borderId="7" xfId="0" applyNumberFormat="1" applyFont="1" applyFill="1" applyBorder="1"/>
    <xf numFmtId="3" fontId="5" fillId="6" borderId="12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3" fontId="5" fillId="0" borderId="0" xfId="0" applyNumberFormat="1" applyFont="1"/>
    <xf numFmtId="165" fontId="4" fillId="9" borderId="0" xfId="0" applyNumberFormat="1" applyFont="1" applyFill="1" applyAlignment="1">
      <alignment horizontal="center"/>
    </xf>
    <xf numFmtId="165" fontId="4" fillId="10" borderId="0" xfId="0" applyNumberFormat="1" applyFont="1" applyFill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/>
    <xf numFmtId="14" fontId="5" fillId="0" borderId="0" xfId="0" applyNumberFormat="1" applyFont="1"/>
    <xf numFmtId="3" fontId="5" fillId="6" borderId="3" xfId="0" applyNumberFormat="1" applyFont="1" applyFill="1" applyBorder="1"/>
    <xf numFmtId="3" fontId="4" fillId="2" borderId="10" xfId="0" applyNumberFormat="1" applyFont="1" applyFill="1" applyBorder="1"/>
    <xf numFmtId="3" fontId="4" fillId="2" borderId="10" xfId="0" quotePrefix="1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9" fontId="5" fillId="11" borderId="16" xfId="1" applyFont="1" applyFill="1" applyBorder="1"/>
    <xf numFmtId="3" fontId="7" fillId="6" borderId="0" xfId="0" applyNumberFormat="1" applyFont="1" applyFill="1"/>
    <xf numFmtId="0" fontId="5" fillId="0" borderId="0" xfId="0" applyFont="1" applyFill="1"/>
    <xf numFmtId="0" fontId="13" fillId="0" borderId="0" xfId="0" applyFont="1"/>
    <xf numFmtId="0" fontId="5" fillId="0" borderId="0" xfId="0" applyFont="1" applyAlignment="1">
      <alignment horizontal="center"/>
    </xf>
    <xf numFmtId="0" fontId="18" fillId="14" borderId="0" xfId="0" applyFont="1" applyFill="1" applyProtection="1">
      <protection locked="0"/>
    </xf>
    <xf numFmtId="0" fontId="2" fillId="14" borderId="0" xfId="0" applyFont="1" applyFill="1" applyProtection="1"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3" fontId="10" fillId="8" borderId="3" xfId="0" applyNumberFormat="1" applyFont="1" applyFill="1" applyBorder="1" applyProtection="1">
      <protection locked="0"/>
    </xf>
    <xf numFmtId="164" fontId="10" fillId="8" borderId="0" xfId="0" applyNumberFormat="1" applyFont="1" applyFill="1" applyProtection="1">
      <protection locked="0"/>
    </xf>
    <xf numFmtId="0" fontId="6" fillId="12" borderId="0" xfId="0" applyFont="1" applyFill="1" applyAlignment="1">
      <alignment horizontal="center"/>
    </xf>
    <xf numFmtId="3" fontId="5" fillId="13" borderId="0" xfId="1" applyNumberFormat="1" applyFont="1" applyFill="1"/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5" fillId="13" borderId="0" xfId="1" applyNumberFormat="1" applyFont="1" applyFill="1" applyBorder="1"/>
    <xf numFmtId="0" fontId="9" fillId="7" borderId="0" xfId="0" applyFont="1" applyFill="1"/>
    <xf numFmtId="3" fontId="5" fillId="5" borderId="5" xfId="0" applyNumberFormat="1" applyFont="1" applyFill="1" applyBorder="1"/>
    <xf numFmtId="3" fontId="5" fillId="5" borderId="6" xfId="0" applyNumberFormat="1" applyFont="1" applyFill="1" applyBorder="1"/>
    <xf numFmtId="3" fontId="5" fillId="5" borderId="7" xfId="0" applyNumberFormat="1" applyFont="1" applyFill="1" applyBorder="1"/>
    <xf numFmtId="165" fontId="4" fillId="10" borderId="13" xfId="0" applyNumberFormat="1" applyFont="1" applyFill="1" applyBorder="1" applyAlignment="1">
      <alignment horizontal="center"/>
    </xf>
    <xf numFmtId="165" fontId="5" fillId="10" borderId="0" xfId="0" applyNumberFormat="1" applyFont="1" applyFill="1"/>
    <xf numFmtId="0" fontId="5" fillId="10" borderId="0" xfId="0" applyFont="1" applyFill="1"/>
    <xf numFmtId="0" fontId="5" fillId="10" borderId="0" xfId="0" applyFont="1" applyFill="1" applyBorder="1"/>
    <xf numFmtId="0" fontId="7" fillId="10" borderId="1" xfId="0" applyFont="1" applyFill="1" applyBorder="1"/>
    <xf numFmtId="0" fontId="7" fillId="10" borderId="9" xfId="0" applyFont="1" applyFill="1" applyBorder="1"/>
    <xf numFmtId="0" fontId="5" fillId="10" borderId="6" xfId="0" applyFont="1" applyFill="1" applyBorder="1"/>
    <xf numFmtId="0" fontId="7" fillId="10" borderId="8" xfId="0" applyFont="1" applyFill="1" applyBorder="1"/>
    <xf numFmtId="3" fontId="7" fillId="3" borderId="5" xfId="0" applyNumberFormat="1" applyFont="1" applyFill="1" applyBorder="1"/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167" fontId="5" fillId="4" borderId="5" xfId="0" applyNumberFormat="1" applyFont="1" applyFill="1" applyBorder="1"/>
    <xf numFmtId="167" fontId="5" fillId="4" borderId="6" xfId="0" applyNumberFormat="1" applyFont="1" applyFill="1" applyBorder="1"/>
    <xf numFmtId="167" fontId="5" fillId="4" borderId="7" xfId="0" applyNumberFormat="1" applyFont="1" applyFill="1" applyBorder="1"/>
    <xf numFmtId="3" fontId="7" fillId="6" borderId="9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6" fontId="5" fillId="8" borderId="0" xfId="1" applyNumberFormat="1" applyFont="1" applyFill="1" applyProtection="1">
      <protection locked="0"/>
    </xf>
    <xf numFmtId="166" fontId="5" fillId="8" borderId="0" xfId="1" applyNumberFormat="1" applyFont="1" applyFill="1" applyBorder="1" applyProtection="1">
      <protection locked="0"/>
    </xf>
    <xf numFmtId="3" fontId="5" fillId="8" borderId="0" xfId="0" applyNumberFormat="1" applyFont="1" applyFill="1" applyProtection="1">
      <protection locked="0"/>
    </xf>
    <xf numFmtId="3" fontId="5" fillId="8" borderId="19" xfId="0" applyNumberFormat="1" applyFont="1" applyFill="1" applyBorder="1" applyProtection="1">
      <protection locked="0"/>
    </xf>
    <xf numFmtId="3" fontId="5" fillId="8" borderId="20" xfId="0" applyNumberFormat="1" applyFont="1" applyFill="1" applyBorder="1" applyProtection="1">
      <protection locked="0"/>
    </xf>
    <xf numFmtId="3" fontId="5" fillId="8" borderId="0" xfId="0" applyNumberFormat="1" applyFont="1" applyFill="1" applyBorder="1" applyProtection="1">
      <protection locked="0"/>
    </xf>
    <xf numFmtId="3" fontId="5" fillId="8" borderId="18" xfId="0" applyNumberFormat="1" applyFont="1" applyFill="1" applyBorder="1" applyProtection="1">
      <protection locked="0"/>
    </xf>
    <xf numFmtId="0" fontId="19" fillId="14" borderId="0" xfId="0" applyFont="1" applyFill="1" applyProtection="1">
      <protection locked="0"/>
    </xf>
    <xf numFmtId="0" fontId="3" fillId="8" borderId="21" xfId="0" applyFont="1" applyFill="1" applyBorder="1" applyAlignment="1" applyProtection="1">
      <alignment horizontal="center"/>
      <protection locked="0"/>
    </xf>
    <xf numFmtId="3" fontId="2" fillId="8" borderId="3" xfId="0" applyNumberFormat="1" applyFont="1" applyFill="1" applyBorder="1" applyProtection="1">
      <protection locked="0"/>
    </xf>
    <xf numFmtId="3" fontId="2" fillId="8" borderId="0" xfId="0" applyNumberFormat="1" applyFont="1" applyFill="1" applyProtection="1">
      <protection locked="0"/>
    </xf>
    <xf numFmtId="9" fontId="9" fillId="7" borderId="0" xfId="1" applyFont="1" applyFill="1"/>
    <xf numFmtId="3" fontId="5" fillId="6" borderId="10" xfId="1" applyNumberFormat="1" applyFont="1" applyFill="1" applyBorder="1"/>
    <xf numFmtId="3" fontId="5" fillId="6" borderId="11" xfId="1" applyNumberFormat="1" applyFont="1" applyFill="1" applyBorder="1"/>
    <xf numFmtId="3" fontId="5" fillId="6" borderId="12" xfId="1" applyNumberFormat="1" applyFont="1" applyFill="1" applyBorder="1"/>
    <xf numFmtId="3" fontId="14" fillId="5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/>
    <xf numFmtId="3" fontId="5" fillId="5" borderId="0" xfId="0" applyNumberFormat="1" applyFont="1" applyFill="1" applyBorder="1"/>
    <xf numFmtId="167" fontId="5" fillId="4" borderId="0" xfId="0" applyNumberFormat="1" applyFont="1" applyFill="1" applyBorder="1"/>
    <xf numFmtId="167" fontId="5" fillId="4" borderId="0" xfId="0" applyNumberFormat="1" applyFont="1" applyFill="1" applyBorder="1" applyAlignment="1">
      <alignment horizontal="center"/>
    </xf>
    <xf numFmtId="3" fontId="5" fillId="15" borderId="0" xfId="0" applyNumberFormat="1" applyFont="1" applyFill="1" applyBorder="1" applyAlignment="1">
      <alignment horizontal="center"/>
    </xf>
    <xf numFmtId="165" fontId="4" fillId="10" borderId="24" xfId="0" applyNumberFormat="1" applyFont="1" applyFill="1" applyBorder="1" applyAlignment="1">
      <alignment horizontal="center"/>
    </xf>
    <xf numFmtId="0" fontId="7" fillId="10" borderId="25" xfId="0" applyFont="1" applyFill="1" applyBorder="1"/>
    <xf numFmtId="3" fontId="7" fillId="3" borderId="19" xfId="0" applyNumberFormat="1" applyFont="1" applyFill="1" applyBorder="1"/>
    <xf numFmtId="3" fontId="5" fillId="5" borderId="19" xfId="0" applyNumberFormat="1" applyFont="1" applyFill="1" applyBorder="1"/>
    <xf numFmtId="167" fontId="5" fillId="4" borderId="19" xfId="0" applyNumberFormat="1" applyFont="1" applyFill="1" applyBorder="1"/>
    <xf numFmtId="167" fontId="5" fillId="4" borderId="19" xfId="0" applyNumberFormat="1" applyFont="1" applyFill="1" applyBorder="1" applyAlignment="1">
      <alignment horizontal="center"/>
    </xf>
    <xf numFmtId="3" fontId="5" fillId="15" borderId="19" xfId="0" applyNumberFormat="1" applyFont="1" applyFill="1" applyBorder="1" applyAlignment="1">
      <alignment horizontal="center"/>
    </xf>
    <xf numFmtId="0" fontId="5" fillId="0" borderId="19" xfId="0" applyFont="1" applyBorder="1"/>
    <xf numFmtId="3" fontId="5" fillId="6" borderId="19" xfId="0" applyNumberFormat="1" applyFont="1" applyFill="1" applyBorder="1" applyProtection="1"/>
    <xf numFmtId="3" fontId="5" fillId="6" borderId="0" xfId="0" applyNumberFormat="1" applyFont="1" applyFill="1" applyProtection="1"/>
    <xf numFmtId="167" fontId="5" fillId="6" borderId="0" xfId="0" applyNumberFormat="1" applyFont="1" applyFill="1" applyProtection="1"/>
    <xf numFmtId="165" fontId="4" fillId="16" borderId="19" xfId="0" applyNumberFormat="1" applyFont="1" applyFill="1" applyBorder="1" applyAlignment="1">
      <alignment horizontal="center"/>
    </xf>
    <xf numFmtId="165" fontId="4" fillId="16" borderId="0" xfId="0" applyNumberFormat="1" applyFont="1" applyFill="1" applyBorder="1" applyAlignment="1">
      <alignment horizontal="center"/>
    </xf>
    <xf numFmtId="167" fontId="7" fillId="3" borderId="0" xfId="0" applyNumberFormat="1" applyFont="1" applyFill="1" applyBorder="1"/>
    <xf numFmtId="0" fontId="20" fillId="14" borderId="0" xfId="0" applyFont="1" applyFill="1" applyProtection="1">
      <protection locked="0"/>
    </xf>
    <xf numFmtId="0" fontId="22" fillId="14" borderId="0" xfId="0" applyFont="1" applyFill="1" applyProtection="1">
      <protection locked="0"/>
    </xf>
    <xf numFmtId="0" fontId="23" fillId="8" borderId="21" xfId="0" applyFont="1" applyFill="1" applyBorder="1" applyAlignment="1" applyProtection="1">
      <alignment horizontal="center"/>
      <protection locked="0"/>
    </xf>
    <xf numFmtId="14" fontId="5" fillId="8" borderId="14" xfId="0" applyNumberFormat="1" applyFont="1" applyFill="1" applyBorder="1" applyProtection="1">
      <protection locked="0"/>
    </xf>
    <xf numFmtId="14" fontId="8" fillId="8" borderId="15" xfId="0" applyNumberFormat="1" applyFont="1" applyFill="1" applyBorder="1" applyProtection="1">
      <protection locked="0"/>
    </xf>
    <xf numFmtId="3" fontId="5" fillId="8" borderId="15" xfId="0" applyNumberFormat="1" applyFont="1" applyFill="1" applyBorder="1" applyProtection="1">
      <protection locked="0"/>
    </xf>
    <xf numFmtId="14" fontId="5" fillId="8" borderId="17" xfId="0" applyNumberFormat="1" applyFont="1" applyFill="1" applyBorder="1" applyProtection="1">
      <protection locked="0"/>
    </xf>
    <xf numFmtId="14" fontId="8" fillId="8" borderId="13" xfId="0" applyNumberFormat="1" applyFont="1" applyFill="1" applyBorder="1" applyProtection="1">
      <protection locked="0"/>
    </xf>
    <xf numFmtId="3" fontId="5" fillId="8" borderId="13" xfId="0" applyNumberFormat="1" applyFont="1" applyFill="1" applyBorder="1" applyProtection="1">
      <protection locked="0"/>
    </xf>
    <xf numFmtId="14" fontId="8" fillId="8" borderId="17" xfId="0" applyNumberFormat="1" applyFont="1" applyFill="1" applyBorder="1" applyProtection="1">
      <protection locked="0"/>
    </xf>
    <xf numFmtId="3" fontId="8" fillId="8" borderId="13" xfId="0" applyNumberFormat="1" applyFont="1" applyFill="1" applyBorder="1" applyProtection="1">
      <protection locked="0"/>
    </xf>
    <xf numFmtId="3" fontId="9" fillId="2" borderId="0" xfId="0" applyNumberFormat="1" applyFont="1" applyFill="1"/>
    <xf numFmtId="3" fontId="5" fillId="8" borderId="14" xfId="0" applyNumberFormat="1" applyFont="1" applyFill="1" applyBorder="1" applyProtection="1">
      <protection locked="0"/>
    </xf>
    <xf numFmtId="3" fontId="5" fillId="8" borderId="17" xfId="0" applyNumberFormat="1" applyFont="1" applyFill="1" applyBorder="1" applyProtection="1">
      <protection locked="0"/>
    </xf>
    <xf numFmtId="3" fontId="5" fillId="8" borderId="22" xfId="0" applyNumberFormat="1" applyFont="1" applyFill="1" applyBorder="1" applyProtection="1">
      <protection locked="0"/>
    </xf>
    <xf numFmtId="3" fontId="5" fillId="8" borderId="23" xfId="0" applyNumberFormat="1" applyFont="1" applyFill="1" applyBorder="1" applyProtection="1">
      <protection locked="0"/>
    </xf>
    <xf numFmtId="3" fontId="9" fillId="7" borderId="0" xfId="0" applyNumberFormat="1" applyFont="1" applyFill="1"/>
    <xf numFmtId="3" fontId="5" fillId="8" borderId="26" xfId="0" applyNumberFormat="1" applyFont="1" applyFill="1" applyBorder="1" applyProtection="1">
      <protection locked="0"/>
    </xf>
    <xf numFmtId="3" fontId="5" fillId="8" borderId="24" xfId="0" applyNumberFormat="1" applyFont="1" applyFill="1" applyBorder="1" applyProtection="1">
      <protection locked="0"/>
    </xf>
    <xf numFmtId="3" fontId="5" fillId="8" borderId="27" xfId="0" applyNumberFormat="1" applyFont="1" applyFill="1" applyBorder="1" applyProtection="1">
      <protection locked="0"/>
    </xf>
    <xf numFmtId="3" fontId="5" fillId="14" borderId="13" xfId="0" applyNumberFormat="1" applyFont="1" applyFill="1" applyBorder="1" applyProtection="1">
      <protection locked="0"/>
    </xf>
    <xf numFmtId="165" fontId="5" fillId="10" borderId="0" xfId="0" applyNumberFormat="1" applyFont="1" applyFill="1" applyProtection="1"/>
    <xf numFmtId="0" fontId="5" fillId="10" borderId="0" xfId="0" applyFont="1" applyFill="1" applyProtection="1"/>
    <xf numFmtId="0" fontId="5" fillId="10" borderId="0" xfId="0" applyFont="1" applyFill="1" applyBorder="1" applyProtection="1"/>
    <xf numFmtId="0" fontId="7" fillId="10" borderId="9" xfId="0" applyFont="1" applyFill="1" applyBorder="1" applyProtection="1"/>
    <xf numFmtId="3" fontId="5" fillId="6" borderId="0" xfId="0" applyNumberFormat="1" applyFont="1" applyFill="1" applyBorder="1"/>
    <xf numFmtId="3" fontId="4" fillId="2" borderId="28" xfId="0" applyNumberFormat="1" applyFont="1" applyFill="1" applyBorder="1"/>
    <xf numFmtId="3" fontId="5" fillId="6" borderId="21" xfId="0" applyNumberFormat="1" applyFont="1" applyFill="1" applyBorder="1"/>
    <xf numFmtId="3" fontId="7" fillId="6" borderId="19" xfId="0" applyNumberFormat="1" applyFont="1" applyFill="1" applyBorder="1"/>
    <xf numFmtId="3" fontId="21" fillId="8" borderId="3" xfId="0" applyNumberFormat="1" applyFont="1" applyFill="1" applyBorder="1" applyProtection="1">
      <protection locked="0"/>
    </xf>
    <xf numFmtId="0" fontId="24" fillId="17" borderId="0" xfId="0" applyFont="1" applyFill="1"/>
    <xf numFmtId="168" fontId="24" fillId="17" borderId="0" xfId="0" applyNumberFormat="1" applyFont="1" applyFill="1"/>
    <xf numFmtId="169" fontId="0" fillId="0" borderId="0" xfId="0" applyNumberFormat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5" fillId="15" borderId="9" xfId="0" applyNumberFormat="1" applyFont="1" applyFill="1" applyBorder="1" applyAlignment="1">
      <alignment horizontal="center"/>
    </xf>
    <xf numFmtId="3" fontId="5" fillId="15" borderId="1" xfId="0" applyNumberFormat="1" applyFont="1" applyFill="1" applyBorder="1" applyAlignment="1">
      <alignment horizontal="center"/>
    </xf>
    <xf numFmtId="167" fontId="5" fillId="4" borderId="9" xfId="0" applyNumberFormat="1" applyFont="1" applyFill="1" applyBorder="1" applyAlignment="1">
      <alignment horizontal="center"/>
    </xf>
    <xf numFmtId="167" fontId="5" fillId="4" borderId="1" xfId="0" applyNumberFormat="1" applyFont="1" applyFill="1" applyBorder="1" applyAlignment="1">
      <alignment horizontal="center"/>
    </xf>
    <xf numFmtId="169" fontId="0" fillId="8" borderId="0" xfId="0" applyNumberFormat="1" applyFill="1" applyProtection="1">
      <protection locked="0"/>
    </xf>
    <xf numFmtId="0" fontId="0" fillId="8" borderId="0" xfId="0" applyFill="1" applyProtection="1">
      <protection locked="0"/>
    </xf>
    <xf numFmtId="168" fontId="0" fillId="8" borderId="0" xfId="0" applyNumberFormat="1" applyFill="1" applyProtection="1">
      <protection locked="0"/>
    </xf>
    <xf numFmtId="0" fontId="0" fillId="0" borderId="0" xfId="0" pivotButton="1" applyProtection="1">
      <protection locked="0"/>
    </xf>
    <xf numFmtId="0" fontId="0" fillId="0" borderId="0" xfId="0" applyProtection="1">
      <protection locked="0"/>
    </xf>
    <xf numFmtId="16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</cellXfs>
  <cellStyles count="5">
    <cellStyle name="Normal" xfId="0" builtinId="0"/>
    <cellStyle name="Normal 2" xfId="2" xr:uid="{8B06474F-6BD9-472C-AE9B-2446B9D0754A}"/>
    <cellStyle name="Normal 3" xfId="3" xr:uid="{1F68C5D8-E071-4927-9610-3D1A2C9EDBB7}"/>
    <cellStyle name="Normal 4" xfId="4" xr:uid="{8DC586CA-3098-4853-A815-E9F01EB3C1EE}"/>
    <cellStyle name="Porcentaje" xfId="1" builtinId="5"/>
  </cellStyles>
  <dxfs count="27"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9" formatCode="[$-C0A]mmmm\-yy;@"/>
    </dxf>
    <dxf>
      <numFmt numFmtId="169" formatCode="[$-C0A]mmmm\-yy;@"/>
    </dxf>
  </dxfs>
  <tableStyles count="0" defaultTableStyle="TableStyleMedium2" defaultPivotStyle="PivotStyleLight16"/>
  <colors>
    <mruColors>
      <color rgb="FFEA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dindelJubilado" refreshedDate="43819.777325115741" createdVersion="6" refreshedVersion="6" minRefreshableVersion="3" recordCount="11" xr:uid="{2BF7E0DC-417F-4F05-A5C5-467D168F40C8}">
  <cacheSource type="worksheet">
    <worksheetSource ref="A1:E1048576" sheet="DetalleGastoMensual"/>
  </cacheSource>
  <cacheFields count="5">
    <cacheField name="Mes" numFmtId="0">
      <sharedItems containsNonDate="0" containsDate="1" containsString="0" containsBlank="1" minDate="2020-01-01T00:00:00" maxDate="2020-02-02T00:00:00" count="3">
        <d v="2020-01-01T00:00:00"/>
        <d v="2020-02-01T00:00:00"/>
        <m/>
      </sharedItems>
    </cacheField>
    <cacheField name="Concepto" numFmtId="0">
      <sharedItems containsBlank="1"/>
    </cacheField>
    <cacheField name="Importe" numFmtId="0">
      <sharedItems containsString="0" containsBlank="1" containsNumber="1" minValue="1.65" maxValue="72.510000000000005"/>
    </cacheField>
    <cacheField name="Tipo" numFmtId="0">
      <sharedItems containsBlank="1" count="8">
        <s v="Gasolina"/>
        <s v="Comida"/>
        <s v="Farmacia"/>
        <s v="Luz"/>
        <s v="Actividades Colegio"/>
        <s v="Regalo"/>
        <s v="Salidas"/>
        <m/>
      </sharedItems>
    </cacheField>
    <cacheField name="Cuen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s v="Gasolina Juan"/>
    <n v="20"/>
    <x v="0"/>
    <s v="Tarjeta A"/>
  </r>
  <r>
    <x v="0"/>
    <s v="Parking"/>
    <n v="1.65"/>
    <x v="0"/>
    <s v="Tarjeta A"/>
  </r>
  <r>
    <x v="0"/>
    <s v="Supermercado"/>
    <n v="72.510000000000005"/>
    <x v="1"/>
    <s v="Tarjeta A"/>
  </r>
  <r>
    <x v="0"/>
    <s v="Farmacia"/>
    <n v="2.2599999999999998"/>
    <x v="2"/>
    <s v="Tarjeta B"/>
  </r>
  <r>
    <x v="0"/>
    <s v="Luz casa"/>
    <n v="48.98"/>
    <x v="3"/>
    <s v="Banco A"/>
  </r>
  <r>
    <x v="0"/>
    <s v="Excurs Colegio"/>
    <n v="24.5"/>
    <x v="4"/>
    <s v="Nota metálico"/>
  </r>
  <r>
    <x v="1"/>
    <s v="Regalo Cumpleaños "/>
    <n v="50"/>
    <x v="5"/>
    <s v="Tarjeta B"/>
  </r>
  <r>
    <x v="1"/>
    <s v="Cena amigos"/>
    <n v="50"/>
    <x v="6"/>
    <s v="Nota metálico"/>
  </r>
  <r>
    <x v="1"/>
    <s v="Luz casa"/>
    <n v="52.66"/>
    <x v="3"/>
    <s v="Banco A"/>
  </r>
  <r>
    <x v="1"/>
    <s v="Supermercado"/>
    <n v="53.88"/>
    <x v="1"/>
    <s v="Tarjeta B"/>
  </r>
  <r>
    <x v="2"/>
    <m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6DB982-3C14-44AE-BA1A-038AC5AF2B9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H1:L11" firstHeaderRow="1" firstDataRow="2" firstDataCol="1"/>
  <pivotFields count="5">
    <pivotField axis="axisCol" showAll="0" sortType="descending">
      <items count="4">
        <item x="2"/>
        <item x="1"/>
        <item x="0"/>
        <item t="default"/>
      </items>
    </pivotField>
    <pivotField showAll="0"/>
    <pivotField dataField="1" showAll="0"/>
    <pivotField axis="axisRow" showAll="0" sortType="descending">
      <items count="9">
        <item x="4"/>
        <item x="1"/>
        <item x="2"/>
        <item x="0"/>
        <item x="3"/>
        <item x="7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"/>
  </rowFields>
  <rowItems count="9">
    <i>
      <x v="1"/>
    </i>
    <i>
      <x v="4"/>
    </i>
    <i>
      <x v="6"/>
    </i>
    <i>
      <x v="7"/>
    </i>
    <i>
      <x/>
    </i>
    <i>
      <x v="3"/>
    </i>
    <i>
      <x v="2"/>
    </i>
    <i>
      <x v="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a de Importe" fld="2" baseField="3" baseItem="0" numFmtId="3"/>
  </dataFields>
  <formats count="12"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Col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ABCB-E199-4DD5-9272-E516A4B94948}">
  <sheetPr>
    <tabColor theme="9" tint="0.39997558519241921"/>
    <pageSetUpPr fitToPage="1"/>
  </sheetPr>
  <dimension ref="A1:CV77"/>
  <sheetViews>
    <sheetView tabSelected="1" workbookViewId="0">
      <pane xSplit="8" ySplit="1" topLeftCell="BV2" activePane="bottomRight" state="frozen"/>
      <selection pane="topRight" activeCell="J1" sqref="J1"/>
      <selection pane="bottomLeft" activeCell="A2" sqref="A2"/>
      <selection pane="bottomRight" activeCell="A2" sqref="A2"/>
    </sheetView>
  </sheetViews>
  <sheetFormatPr baseColWidth="10" defaultRowHeight="12" x14ac:dyDescent="0.2"/>
  <cols>
    <col min="1" max="1" width="13.42578125" style="7" bestFit="1" customWidth="1"/>
    <col min="2" max="2" width="10.7109375" style="7" bestFit="1" customWidth="1"/>
    <col min="3" max="3" width="52.140625" style="7" bestFit="1" customWidth="1"/>
    <col min="4" max="4" width="7.140625" style="7" bestFit="1" customWidth="1"/>
    <col min="5" max="5" width="6.5703125" style="7" bestFit="1" customWidth="1"/>
    <col min="6" max="6" width="9.5703125" style="7" bestFit="1" customWidth="1"/>
    <col min="7" max="7" width="7" style="7" bestFit="1" customWidth="1"/>
    <col min="8" max="8" width="6.28515625" style="7" bestFit="1" customWidth="1"/>
    <col min="9" max="10" width="5.28515625" style="7" bestFit="1" customWidth="1"/>
    <col min="11" max="11" width="6.140625" style="7" bestFit="1" customWidth="1"/>
    <col min="12" max="20" width="5.28515625" style="7" bestFit="1" customWidth="1"/>
    <col min="21" max="21" width="6.140625" style="7" bestFit="1" customWidth="1"/>
    <col min="22" max="22" width="3" style="36" bestFit="1" customWidth="1"/>
    <col min="23" max="35" width="4.85546875" style="7" hidden="1" customWidth="1"/>
    <col min="36" max="36" width="0.85546875" style="47" customWidth="1"/>
    <col min="37" max="48" width="5.28515625" style="7" bestFit="1" customWidth="1"/>
    <col min="49" max="49" width="8.7109375" style="90" customWidth="1"/>
    <col min="50" max="51" width="8.7109375" style="7" customWidth="1"/>
    <col min="52" max="52" width="0.7109375" style="119" customWidth="1"/>
    <col min="53" max="64" width="5.28515625" style="7" bestFit="1" customWidth="1"/>
    <col min="65" max="65" width="8.7109375" style="90" customWidth="1"/>
    <col min="66" max="67" width="8.7109375" style="7" customWidth="1"/>
    <col min="68" max="68" width="0.7109375" style="119" customWidth="1"/>
    <col min="69" max="80" width="5.28515625" style="7" bestFit="1" customWidth="1"/>
    <col min="81" max="81" width="8.7109375" style="90" customWidth="1"/>
    <col min="82" max="83" width="8.7109375" style="7" customWidth="1"/>
    <col min="84" max="84" width="0.7109375" style="119" customWidth="1"/>
    <col min="85" max="96" width="5.28515625" style="7" bestFit="1" customWidth="1"/>
    <col min="97" max="97" width="8.7109375" style="90" customWidth="1"/>
    <col min="98" max="99" width="8.7109375" style="7" customWidth="1"/>
    <col min="100" max="100" width="0.7109375" style="47" customWidth="1"/>
    <col min="101" max="16384" width="11.42578125" style="7"/>
  </cols>
  <sheetData>
    <row r="1" spans="1:100" ht="24.75" thickBot="1" x14ac:dyDescent="0.25">
      <c r="A1" s="2" t="s">
        <v>0</v>
      </c>
      <c r="B1" s="2" t="s">
        <v>1</v>
      </c>
      <c r="C1" s="2" t="s">
        <v>2</v>
      </c>
      <c r="D1" s="3" t="s">
        <v>20</v>
      </c>
      <c r="E1" s="1" t="s">
        <v>3</v>
      </c>
      <c r="F1" s="4" t="s">
        <v>54</v>
      </c>
      <c r="G1" s="5" t="s">
        <v>4</v>
      </c>
      <c r="H1" s="6" t="s">
        <v>48</v>
      </c>
      <c r="I1" s="41">
        <v>1</v>
      </c>
      <c r="J1" s="41">
        <v>2</v>
      </c>
      <c r="K1" s="41">
        <v>3</v>
      </c>
      <c r="L1" s="41">
        <v>4</v>
      </c>
      <c r="M1" s="41">
        <v>5</v>
      </c>
      <c r="N1" s="41">
        <v>6</v>
      </c>
      <c r="O1" s="41">
        <v>7</v>
      </c>
      <c r="P1" s="41">
        <v>8</v>
      </c>
      <c r="Q1" s="41">
        <v>9</v>
      </c>
      <c r="R1" s="41">
        <v>10</v>
      </c>
      <c r="S1" s="41">
        <v>11</v>
      </c>
      <c r="T1" s="41">
        <v>12</v>
      </c>
      <c r="U1" s="41" t="s">
        <v>58</v>
      </c>
      <c r="V1" s="36" t="s">
        <v>61</v>
      </c>
      <c r="W1" s="17">
        <v>43466</v>
      </c>
      <c r="X1" s="17">
        <f>EDATE(W1,1)</f>
        <v>43497</v>
      </c>
      <c r="Y1" s="17">
        <f t="shared" ref="Y1:AV1" si="0">EDATE(X1,1)</f>
        <v>43525</v>
      </c>
      <c r="Z1" s="17">
        <f t="shared" si="0"/>
        <v>43556</v>
      </c>
      <c r="AA1" s="17">
        <f t="shared" si="0"/>
        <v>43586</v>
      </c>
      <c r="AB1" s="17">
        <f t="shared" si="0"/>
        <v>43617</v>
      </c>
      <c r="AC1" s="17">
        <f t="shared" si="0"/>
        <v>43647</v>
      </c>
      <c r="AD1" s="17">
        <f t="shared" si="0"/>
        <v>43678</v>
      </c>
      <c r="AE1" s="17">
        <f t="shared" si="0"/>
        <v>43709</v>
      </c>
      <c r="AF1" s="17">
        <f t="shared" si="0"/>
        <v>43739</v>
      </c>
      <c r="AG1" s="17">
        <f t="shared" si="0"/>
        <v>43770</v>
      </c>
      <c r="AH1" s="17">
        <f t="shared" si="0"/>
        <v>43800</v>
      </c>
      <c r="AI1" s="17" t="s">
        <v>58</v>
      </c>
      <c r="AJ1" s="18"/>
      <c r="AK1" s="45">
        <v>43466</v>
      </c>
      <c r="AL1" s="45">
        <f>EDATE(AK1,1)</f>
        <v>43497</v>
      </c>
      <c r="AM1" s="45">
        <f t="shared" si="0"/>
        <v>43525</v>
      </c>
      <c r="AN1" s="45">
        <f t="shared" si="0"/>
        <v>43556</v>
      </c>
      <c r="AO1" s="45">
        <f t="shared" si="0"/>
        <v>43586</v>
      </c>
      <c r="AP1" s="45">
        <f t="shared" si="0"/>
        <v>43617</v>
      </c>
      <c r="AQ1" s="45">
        <f t="shared" si="0"/>
        <v>43647</v>
      </c>
      <c r="AR1" s="45">
        <f t="shared" si="0"/>
        <v>43678</v>
      </c>
      <c r="AS1" s="45">
        <f t="shared" si="0"/>
        <v>43709</v>
      </c>
      <c r="AT1" s="45">
        <f t="shared" si="0"/>
        <v>43739</v>
      </c>
      <c r="AU1" s="45">
        <f t="shared" si="0"/>
        <v>43770</v>
      </c>
      <c r="AV1" s="83">
        <f t="shared" si="0"/>
        <v>43800</v>
      </c>
      <c r="AW1" s="94" t="s">
        <v>64</v>
      </c>
      <c r="AX1" s="95" t="s">
        <v>113</v>
      </c>
      <c r="AY1" s="95" t="s">
        <v>112</v>
      </c>
      <c r="AZ1" s="118"/>
      <c r="BA1" s="45">
        <v>43466</v>
      </c>
      <c r="BB1" s="45">
        <f>EDATE(BA1,1)</f>
        <v>43497</v>
      </c>
      <c r="BC1" s="45">
        <f t="shared" ref="BC1" si="1">EDATE(BB1,1)</f>
        <v>43525</v>
      </c>
      <c r="BD1" s="45">
        <f t="shared" ref="BD1" si="2">EDATE(BC1,1)</f>
        <v>43556</v>
      </c>
      <c r="BE1" s="45">
        <f t="shared" ref="BE1" si="3">EDATE(BD1,1)</f>
        <v>43586</v>
      </c>
      <c r="BF1" s="45">
        <f t="shared" ref="BF1" si="4">EDATE(BE1,1)</f>
        <v>43617</v>
      </c>
      <c r="BG1" s="45">
        <f t="shared" ref="BG1" si="5">EDATE(BF1,1)</f>
        <v>43647</v>
      </c>
      <c r="BH1" s="45">
        <f t="shared" ref="BH1" si="6">EDATE(BG1,1)</f>
        <v>43678</v>
      </c>
      <c r="BI1" s="45">
        <f t="shared" ref="BI1" si="7">EDATE(BH1,1)</f>
        <v>43709</v>
      </c>
      <c r="BJ1" s="45">
        <f t="shared" ref="BJ1" si="8">EDATE(BI1,1)</f>
        <v>43739</v>
      </c>
      <c r="BK1" s="45">
        <f t="shared" ref="BK1" si="9">EDATE(BJ1,1)</f>
        <v>43770</v>
      </c>
      <c r="BL1" s="45">
        <f t="shared" ref="BL1" si="10">EDATE(BK1,1)</f>
        <v>43800</v>
      </c>
      <c r="BM1" s="94" t="s">
        <v>64</v>
      </c>
      <c r="BN1" s="95" t="s">
        <v>113</v>
      </c>
      <c r="BO1" s="95" t="s">
        <v>112</v>
      </c>
      <c r="BP1" s="118"/>
      <c r="BQ1" s="45">
        <v>43466</v>
      </c>
      <c r="BR1" s="45">
        <f>EDATE(BQ1,1)</f>
        <v>43497</v>
      </c>
      <c r="BS1" s="45">
        <f t="shared" ref="BS1" si="11">EDATE(BR1,1)</f>
        <v>43525</v>
      </c>
      <c r="BT1" s="45">
        <f t="shared" ref="BT1" si="12">EDATE(BS1,1)</f>
        <v>43556</v>
      </c>
      <c r="BU1" s="45">
        <f t="shared" ref="BU1" si="13">EDATE(BT1,1)</f>
        <v>43586</v>
      </c>
      <c r="BV1" s="45">
        <f t="shared" ref="BV1" si="14">EDATE(BU1,1)</f>
        <v>43617</v>
      </c>
      <c r="BW1" s="45">
        <f t="shared" ref="BW1" si="15">EDATE(BV1,1)</f>
        <v>43647</v>
      </c>
      <c r="BX1" s="45">
        <f t="shared" ref="BX1" si="16">EDATE(BW1,1)</f>
        <v>43678</v>
      </c>
      <c r="BY1" s="45">
        <f t="shared" ref="BY1" si="17">EDATE(BX1,1)</f>
        <v>43709</v>
      </c>
      <c r="BZ1" s="45">
        <f t="shared" ref="BZ1" si="18">EDATE(BY1,1)</f>
        <v>43739</v>
      </c>
      <c r="CA1" s="45">
        <f t="shared" ref="CA1" si="19">EDATE(BZ1,1)</f>
        <v>43770</v>
      </c>
      <c r="CB1" s="45">
        <f t="shared" ref="CB1" si="20">EDATE(CA1,1)</f>
        <v>43800</v>
      </c>
      <c r="CC1" s="94" t="s">
        <v>64</v>
      </c>
      <c r="CD1" s="95" t="s">
        <v>113</v>
      </c>
      <c r="CE1" s="95" t="s">
        <v>112</v>
      </c>
      <c r="CF1" s="118"/>
      <c r="CG1" s="45">
        <v>43466</v>
      </c>
      <c r="CH1" s="45">
        <f>EDATE(CG1,1)</f>
        <v>43497</v>
      </c>
      <c r="CI1" s="45">
        <f t="shared" ref="CI1" si="21">EDATE(CH1,1)</f>
        <v>43525</v>
      </c>
      <c r="CJ1" s="45">
        <f t="shared" ref="CJ1" si="22">EDATE(CI1,1)</f>
        <v>43556</v>
      </c>
      <c r="CK1" s="45">
        <f t="shared" ref="CK1" si="23">EDATE(CJ1,1)</f>
        <v>43586</v>
      </c>
      <c r="CL1" s="45">
        <f t="shared" ref="CL1" si="24">EDATE(CK1,1)</f>
        <v>43617</v>
      </c>
      <c r="CM1" s="45">
        <f t="shared" ref="CM1" si="25">EDATE(CL1,1)</f>
        <v>43647</v>
      </c>
      <c r="CN1" s="45">
        <f t="shared" ref="CN1" si="26">EDATE(CM1,1)</f>
        <v>43678</v>
      </c>
      <c r="CO1" s="45">
        <f t="shared" ref="CO1" si="27">EDATE(CN1,1)</f>
        <v>43709</v>
      </c>
      <c r="CP1" s="45">
        <f t="shared" ref="CP1" si="28">EDATE(CO1,1)</f>
        <v>43739</v>
      </c>
      <c r="CQ1" s="45">
        <f t="shared" ref="CQ1" si="29">EDATE(CP1,1)</f>
        <v>43770</v>
      </c>
      <c r="CR1" s="45">
        <f t="shared" ref="CR1" si="30">EDATE(CQ1,1)</f>
        <v>43800</v>
      </c>
      <c r="CS1" s="94" t="s">
        <v>64</v>
      </c>
      <c r="CT1" s="95" t="s">
        <v>113</v>
      </c>
      <c r="CU1" s="95" t="s">
        <v>112</v>
      </c>
      <c r="CV1" s="46"/>
    </row>
    <row r="2" spans="1:100" ht="12.75" x14ac:dyDescent="0.2">
      <c r="A2" s="31" t="s">
        <v>41</v>
      </c>
      <c r="B2" s="31" t="s">
        <v>29</v>
      </c>
      <c r="C2" s="32" t="s">
        <v>30</v>
      </c>
      <c r="D2" s="33">
        <v>1</v>
      </c>
      <c r="E2" s="34">
        <v>50</v>
      </c>
      <c r="F2" s="35">
        <v>1</v>
      </c>
      <c r="G2" s="8">
        <f t="shared" ref="G2" si="31">$D2*E2/F2</f>
        <v>50</v>
      </c>
      <c r="H2" s="9">
        <f t="shared" ref="H2" si="32">G2*12</f>
        <v>600</v>
      </c>
      <c r="I2" s="62">
        <f>1/12</f>
        <v>8.3333333333333329E-2</v>
      </c>
      <c r="J2" s="62">
        <f t="shared" ref="J2:T16" si="33">1/12</f>
        <v>8.3333333333333329E-2</v>
      </c>
      <c r="K2" s="62">
        <f t="shared" si="33"/>
        <v>8.3333333333333329E-2</v>
      </c>
      <c r="L2" s="62">
        <f t="shared" si="33"/>
        <v>8.3333333333333329E-2</v>
      </c>
      <c r="M2" s="62">
        <f t="shared" si="33"/>
        <v>8.3333333333333329E-2</v>
      </c>
      <c r="N2" s="62">
        <f t="shared" si="33"/>
        <v>8.3333333333333329E-2</v>
      </c>
      <c r="O2" s="62">
        <f t="shared" si="33"/>
        <v>8.3333333333333329E-2</v>
      </c>
      <c r="P2" s="62">
        <f t="shared" si="33"/>
        <v>8.3333333333333329E-2</v>
      </c>
      <c r="Q2" s="62">
        <f t="shared" si="33"/>
        <v>8.3333333333333329E-2</v>
      </c>
      <c r="R2" s="62">
        <f t="shared" si="33"/>
        <v>8.3333333333333329E-2</v>
      </c>
      <c r="S2" s="62">
        <f t="shared" si="33"/>
        <v>8.3333333333333329E-2</v>
      </c>
      <c r="T2" s="62">
        <f t="shared" si="33"/>
        <v>8.3333333333333329E-2</v>
      </c>
      <c r="U2" s="62"/>
      <c r="V2" s="36" t="str">
        <f>IF(SUM(I2:U2)=100%,"","*")</f>
        <v/>
      </c>
      <c r="W2" s="37">
        <f>$H2*I2</f>
        <v>50</v>
      </c>
      <c r="X2" s="37">
        <f t="shared" ref="X2" si="34">$H2*J2</f>
        <v>50</v>
      </c>
      <c r="Y2" s="37">
        <f t="shared" ref="Y2" si="35">$H2*K2</f>
        <v>50</v>
      </c>
      <c r="Z2" s="37">
        <f t="shared" ref="Z2" si="36">$H2*L2</f>
        <v>50</v>
      </c>
      <c r="AA2" s="37">
        <f t="shared" ref="AA2" si="37">$H2*M2</f>
        <v>50</v>
      </c>
      <c r="AB2" s="37">
        <f t="shared" ref="AB2" si="38">$H2*N2</f>
        <v>50</v>
      </c>
      <c r="AC2" s="37">
        <f t="shared" ref="AC2" si="39">$H2*O2</f>
        <v>50</v>
      </c>
      <c r="AD2" s="37">
        <f t="shared" ref="AD2" si="40">$H2*P2</f>
        <v>50</v>
      </c>
      <c r="AE2" s="37">
        <f t="shared" ref="AE2" si="41">$H2*Q2</f>
        <v>50</v>
      </c>
      <c r="AF2" s="37">
        <f t="shared" ref="AF2" si="42">$H2*R2</f>
        <v>50</v>
      </c>
      <c r="AG2" s="37">
        <f t="shared" ref="AG2" si="43">$H2*S2</f>
        <v>50</v>
      </c>
      <c r="AH2" s="37">
        <f t="shared" ref="AH2" si="44">$H2*T2</f>
        <v>50</v>
      </c>
      <c r="AI2" s="37">
        <f t="shared" ref="AI2" si="45">$H2*U2</f>
        <v>0</v>
      </c>
      <c r="AK2" s="64"/>
      <c r="AL2" s="65"/>
      <c r="AM2" s="65"/>
      <c r="AN2" s="65"/>
      <c r="AO2" s="66"/>
      <c r="AP2" s="67"/>
      <c r="AQ2" s="66"/>
      <c r="AR2" s="68"/>
      <c r="AS2" s="68"/>
      <c r="AT2" s="68"/>
      <c r="AU2" s="68"/>
      <c r="AV2" s="64"/>
      <c r="AW2" s="91">
        <f t="shared" ref="AW2:AW28" si="46">SUM(AK2:AV2)</f>
        <v>0</v>
      </c>
      <c r="AX2" s="92">
        <f>$H2</f>
        <v>600</v>
      </c>
      <c r="AY2" s="93">
        <f t="shared" ref="AY2:AY28" si="47">AX2-AW2</f>
        <v>600</v>
      </c>
      <c r="BA2" s="64"/>
      <c r="BB2" s="65"/>
      <c r="BC2" s="65"/>
      <c r="BD2" s="65"/>
      <c r="BE2" s="66"/>
      <c r="BF2" s="67"/>
      <c r="BG2" s="66"/>
      <c r="BH2" s="68"/>
      <c r="BI2" s="68"/>
      <c r="BJ2" s="68"/>
      <c r="BK2" s="68"/>
      <c r="BL2" s="64"/>
      <c r="BM2" s="91">
        <f t="shared" ref="BM2:BM28" si="48">SUM(BA2:BL2)</f>
        <v>0</v>
      </c>
      <c r="BN2" s="92">
        <f>$H2</f>
        <v>600</v>
      </c>
      <c r="BO2" s="93">
        <f t="shared" ref="BO2:BO28" si="49">BN2-BM2</f>
        <v>600</v>
      </c>
      <c r="BQ2" s="64"/>
      <c r="BR2" s="65"/>
      <c r="BS2" s="65"/>
      <c r="BT2" s="65"/>
      <c r="BU2" s="66"/>
      <c r="BV2" s="67"/>
      <c r="BW2" s="66"/>
      <c r="BX2" s="68"/>
      <c r="BY2" s="68"/>
      <c r="BZ2" s="68"/>
      <c r="CA2" s="68"/>
      <c r="CB2" s="64"/>
      <c r="CC2" s="91">
        <f t="shared" ref="CC2:CC28" si="50">SUM(BQ2:CB2)</f>
        <v>0</v>
      </c>
      <c r="CD2" s="92">
        <f>$H2</f>
        <v>600</v>
      </c>
      <c r="CE2" s="93">
        <f t="shared" ref="CE2:CE28" si="51">CD2-CC2</f>
        <v>600</v>
      </c>
      <c r="CG2" s="64"/>
      <c r="CH2" s="65"/>
      <c r="CI2" s="65"/>
      <c r="CJ2" s="65"/>
      <c r="CK2" s="66"/>
      <c r="CL2" s="67"/>
      <c r="CM2" s="66"/>
      <c r="CN2" s="68"/>
      <c r="CO2" s="68"/>
      <c r="CP2" s="68"/>
      <c r="CQ2" s="68"/>
      <c r="CR2" s="64"/>
      <c r="CS2" s="91">
        <f t="shared" ref="CS2:CS28" si="52">SUM(CG2:CR2)</f>
        <v>0</v>
      </c>
      <c r="CT2" s="92">
        <f>$H2</f>
        <v>600</v>
      </c>
      <c r="CU2" s="93">
        <f t="shared" ref="CU2:CU28" si="53">CT2-CS2</f>
        <v>600</v>
      </c>
    </row>
    <row r="3" spans="1:100" ht="12.75" x14ac:dyDescent="0.2">
      <c r="A3" s="31"/>
      <c r="B3" s="31"/>
      <c r="C3" s="32" t="s">
        <v>31</v>
      </c>
      <c r="D3" s="33">
        <v>1</v>
      </c>
      <c r="E3" s="34">
        <v>50</v>
      </c>
      <c r="F3" s="35">
        <v>1</v>
      </c>
      <c r="G3" s="8">
        <f t="shared" ref="G3:G66" si="54">$D3*E3/F3</f>
        <v>50</v>
      </c>
      <c r="H3" s="9">
        <f t="shared" ref="H3:H66" si="55">G3*12</f>
        <v>600</v>
      </c>
      <c r="I3" s="62">
        <f t="shared" ref="I3:T19" si="56">1/12</f>
        <v>8.3333333333333329E-2</v>
      </c>
      <c r="J3" s="62">
        <f t="shared" si="33"/>
        <v>8.3333333333333329E-2</v>
      </c>
      <c r="K3" s="62">
        <f t="shared" si="33"/>
        <v>8.3333333333333329E-2</v>
      </c>
      <c r="L3" s="62">
        <f t="shared" si="33"/>
        <v>8.3333333333333329E-2</v>
      </c>
      <c r="M3" s="62">
        <f t="shared" si="33"/>
        <v>8.3333333333333329E-2</v>
      </c>
      <c r="N3" s="62">
        <f t="shared" si="33"/>
        <v>8.3333333333333329E-2</v>
      </c>
      <c r="O3" s="62">
        <f t="shared" si="33"/>
        <v>8.3333333333333329E-2</v>
      </c>
      <c r="P3" s="62">
        <f t="shared" si="33"/>
        <v>8.3333333333333329E-2</v>
      </c>
      <c r="Q3" s="62">
        <f t="shared" si="33"/>
        <v>8.3333333333333329E-2</v>
      </c>
      <c r="R3" s="62">
        <f t="shared" si="33"/>
        <v>8.3333333333333329E-2</v>
      </c>
      <c r="S3" s="62">
        <f t="shared" si="33"/>
        <v>8.3333333333333329E-2</v>
      </c>
      <c r="T3" s="62">
        <f t="shared" si="33"/>
        <v>8.3333333333333329E-2</v>
      </c>
      <c r="U3" s="62"/>
      <c r="V3" s="36" t="str">
        <f t="shared" ref="V3:V66" si="57">IF(SUM(I3:U3)=100%,"","*")</f>
        <v/>
      </c>
      <c r="W3" s="37">
        <f t="shared" ref="W3:W66" si="58">$H3*I3</f>
        <v>50</v>
      </c>
      <c r="X3" s="37">
        <f t="shared" ref="X3:X66" si="59">$H3*J3</f>
        <v>50</v>
      </c>
      <c r="Y3" s="37">
        <f t="shared" ref="Y3:Y66" si="60">$H3*K3</f>
        <v>50</v>
      </c>
      <c r="Z3" s="37">
        <f t="shared" ref="Z3:Z66" si="61">$H3*L3</f>
        <v>50</v>
      </c>
      <c r="AA3" s="37">
        <f t="shared" ref="AA3:AA66" si="62">$H3*M3</f>
        <v>50</v>
      </c>
      <c r="AB3" s="37">
        <f t="shared" ref="AB3:AB66" si="63">$H3*N3</f>
        <v>50</v>
      </c>
      <c r="AC3" s="37">
        <f t="shared" ref="AC3:AC66" si="64">$H3*O3</f>
        <v>50</v>
      </c>
      <c r="AD3" s="37">
        <f t="shared" ref="AD3:AD66" si="65">$H3*P3</f>
        <v>50</v>
      </c>
      <c r="AE3" s="37">
        <f t="shared" ref="AE3:AE66" si="66">$H3*Q3</f>
        <v>50</v>
      </c>
      <c r="AF3" s="37">
        <f t="shared" ref="AF3:AF66" si="67">$H3*R3</f>
        <v>50</v>
      </c>
      <c r="AG3" s="37">
        <f t="shared" ref="AG3:AG66" si="68">$H3*S3</f>
        <v>50</v>
      </c>
      <c r="AH3" s="37">
        <f t="shared" ref="AH3:AH66" si="69">$H3*T3</f>
        <v>50</v>
      </c>
      <c r="AI3" s="37">
        <f t="shared" ref="AI3:AI66" si="70">$H3*U3</f>
        <v>0</v>
      </c>
      <c r="AK3" s="64"/>
      <c r="AL3" s="65"/>
      <c r="AM3" s="65"/>
      <c r="AN3" s="65"/>
      <c r="AO3" s="66"/>
      <c r="AP3" s="67"/>
      <c r="AQ3" s="66"/>
      <c r="AR3" s="68"/>
      <c r="AS3" s="68"/>
      <c r="AT3" s="68"/>
      <c r="AU3" s="68"/>
      <c r="AV3" s="64"/>
      <c r="AW3" s="91">
        <f t="shared" si="46"/>
        <v>0</v>
      </c>
      <c r="AX3" s="92">
        <f t="shared" ref="AX3:AX66" si="71">$H3</f>
        <v>600</v>
      </c>
      <c r="AY3" s="93">
        <f t="shared" si="47"/>
        <v>600</v>
      </c>
      <c r="BA3" s="64"/>
      <c r="BB3" s="65"/>
      <c r="BC3" s="65"/>
      <c r="BD3" s="65"/>
      <c r="BE3" s="66"/>
      <c r="BF3" s="67"/>
      <c r="BG3" s="66"/>
      <c r="BH3" s="68"/>
      <c r="BI3" s="68"/>
      <c r="BJ3" s="68"/>
      <c r="BK3" s="68"/>
      <c r="BL3" s="64"/>
      <c r="BM3" s="91">
        <f t="shared" si="48"/>
        <v>0</v>
      </c>
      <c r="BN3" s="92">
        <f t="shared" ref="BN3:BN66" si="72">$H3</f>
        <v>600</v>
      </c>
      <c r="BO3" s="93">
        <f t="shared" si="49"/>
        <v>600</v>
      </c>
      <c r="BQ3" s="64"/>
      <c r="BR3" s="65"/>
      <c r="BS3" s="65"/>
      <c r="BT3" s="65"/>
      <c r="BU3" s="66"/>
      <c r="BV3" s="67"/>
      <c r="BW3" s="66"/>
      <c r="BX3" s="68"/>
      <c r="BY3" s="68"/>
      <c r="BZ3" s="68"/>
      <c r="CA3" s="68"/>
      <c r="CB3" s="64"/>
      <c r="CC3" s="91">
        <f t="shared" si="50"/>
        <v>0</v>
      </c>
      <c r="CD3" s="92">
        <f t="shared" ref="CD3:CD66" si="73">$H3</f>
        <v>600</v>
      </c>
      <c r="CE3" s="93">
        <f t="shared" si="51"/>
        <v>600</v>
      </c>
      <c r="CG3" s="64"/>
      <c r="CH3" s="65"/>
      <c r="CI3" s="65"/>
      <c r="CJ3" s="65"/>
      <c r="CK3" s="66"/>
      <c r="CL3" s="67"/>
      <c r="CM3" s="66"/>
      <c r="CN3" s="68"/>
      <c r="CO3" s="68"/>
      <c r="CP3" s="68"/>
      <c r="CQ3" s="68"/>
      <c r="CR3" s="64"/>
      <c r="CS3" s="91">
        <f t="shared" si="52"/>
        <v>0</v>
      </c>
      <c r="CT3" s="92">
        <f t="shared" ref="CT3:CT66" si="74">$H3</f>
        <v>600</v>
      </c>
      <c r="CU3" s="93">
        <f t="shared" si="53"/>
        <v>600</v>
      </c>
    </row>
    <row r="4" spans="1:100" ht="12.75" x14ac:dyDescent="0.2">
      <c r="A4" s="31"/>
      <c r="B4" s="31"/>
      <c r="C4" s="32" t="s">
        <v>71</v>
      </c>
      <c r="D4" s="33">
        <v>1</v>
      </c>
      <c r="E4" s="34">
        <v>1500</v>
      </c>
      <c r="F4" s="35">
        <v>12</v>
      </c>
      <c r="G4" s="8">
        <f t="shared" si="54"/>
        <v>125</v>
      </c>
      <c r="H4" s="9">
        <f t="shared" si="55"/>
        <v>1500</v>
      </c>
      <c r="I4" s="62">
        <v>0.15</v>
      </c>
      <c r="J4" s="62">
        <v>0.15</v>
      </c>
      <c r="K4" s="62">
        <v>0.15</v>
      </c>
      <c r="L4" s="62">
        <v>0.1</v>
      </c>
      <c r="M4" s="62">
        <v>0.06</v>
      </c>
      <c r="N4" s="62">
        <v>0.02</v>
      </c>
      <c r="O4" s="62">
        <v>0.02</v>
      </c>
      <c r="P4" s="62">
        <v>0.02</v>
      </c>
      <c r="Q4" s="62">
        <v>0.02</v>
      </c>
      <c r="R4" s="62">
        <v>0.06</v>
      </c>
      <c r="S4" s="62">
        <v>0.1</v>
      </c>
      <c r="T4" s="62">
        <v>0.15</v>
      </c>
      <c r="U4" s="62"/>
      <c r="V4" s="36" t="str">
        <f t="shared" si="57"/>
        <v/>
      </c>
      <c r="W4" s="37">
        <f t="shared" si="58"/>
        <v>225</v>
      </c>
      <c r="X4" s="37">
        <f t="shared" si="59"/>
        <v>225</v>
      </c>
      <c r="Y4" s="37">
        <f t="shared" si="60"/>
        <v>225</v>
      </c>
      <c r="Z4" s="37">
        <f t="shared" si="61"/>
        <v>150</v>
      </c>
      <c r="AA4" s="37">
        <f t="shared" si="62"/>
        <v>90</v>
      </c>
      <c r="AB4" s="37">
        <f t="shared" si="63"/>
        <v>30</v>
      </c>
      <c r="AC4" s="37">
        <f t="shared" si="64"/>
        <v>30</v>
      </c>
      <c r="AD4" s="37">
        <f t="shared" si="65"/>
        <v>30</v>
      </c>
      <c r="AE4" s="37">
        <f t="shared" si="66"/>
        <v>30</v>
      </c>
      <c r="AF4" s="37">
        <f t="shared" si="67"/>
        <v>90</v>
      </c>
      <c r="AG4" s="37">
        <f t="shared" si="68"/>
        <v>150</v>
      </c>
      <c r="AH4" s="37">
        <f t="shared" si="69"/>
        <v>225</v>
      </c>
      <c r="AI4" s="37">
        <f t="shared" si="70"/>
        <v>0</v>
      </c>
      <c r="AK4" s="64"/>
      <c r="AL4" s="65"/>
      <c r="AM4" s="65"/>
      <c r="AN4" s="65"/>
      <c r="AO4" s="66"/>
      <c r="AP4" s="67"/>
      <c r="AQ4" s="66"/>
      <c r="AR4" s="68"/>
      <c r="AS4" s="68"/>
      <c r="AT4" s="68"/>
      <c r="AU4" s="68"/>
      <c r="AV4" s="64"/>
      <c r="AW4" s="91">
        <f t="shared" si="46"/>
        <v>0</v>
      </c>
      <c r="AX4" s="92">
        <f t="shared" si="71"/>
        <v>1500</v>
      </c>
      <c r="AY4" s="93">
        <f t="shared" si="47"/>
        <v>1500</v>
      </c>
      <c r="BA4" s="64"/>
      <c r="BB4" s="65"/>
      <c r="BC4" s="65"/>
      <c r="BD4" s="65"/>
      <c r="BE4" s="66"/>
      <c r="BF4" s="67"/>
      <c r="BG4" s="66"/>
      <c r="BH4" s="68"/>
      <c r="BI4" s="68"/>
      <c r="BJ4" s="68"/>
      <c r="BK4" s="68"/>
      <c r="BL4" s="64"/>
      <c r="BM4" s="91">
        <f t="shared" si="48"/>
        <v>0</v>
      </c>
      <c r="BN4" s="92">
        <f t="shared" si="72"/>
        <v>1500</v>
      </c>
      <c r="BO4" s="93">
        <f t="shared" si="49"/>
        <v>1500</v>
      </c>
      <c r="BQ4" s="64"/>
      <c r="BR4" s="65"/>
      <c r="BS4" s="65"/>
      <c r="BT4" s="65"/>
      <c r="BU4" s="66"/>
      <c r="BV4" s="67"/>
      <c r="BW4" s="66"/>
      <c r="BX4" s="68"/>
      <c r="BY4" s="68"/>
      <c r="BZ4" s="68"/>
      <c r="CA4" s="68"/>
      <c r="CB4" s="64"/>
      <c r="CC4" s="91">
        <f t="shared" si="50"/>
        <v>0</v>
      </c>
      <c r="CD4" s="92">
        <f t="shared" si="73"/>
        <v>1500</v>
      </c>
      <c r="CE4" s="93">
        <f t="shared" si="51"/>
        <v>1500</v>
      </c>
      <c r="CG4" s="64"/>
      <c r="CH4" s="65"/>
      <c r="CI4" s="65"/>
      <c r="CJ4" s="65"/>
      <c r="CK4" s="66"/>
      <c r="CL4" s="67"/>
      <c r="CM4" s="66"/>
      <c r="CN4" s="68"/>
      <c r="CO4" s="68"/>
      <c r="CP4" s="68"/>
      <c r="CQ4" s="68"/>
      <c r="CR4" s="64"/>
      <c r="CS4" s="91">
        <f t="shared" si="52"/>
        <v>0</v>
      </c>
      <c r="CT4" s="92">
        <f t="shared" si="74"/>
        <v>1500</v>
      </c>
      <c r="CU4" s="93">
        <f t="shared" si="53"/>
        <v>1500</v>
      </c>
    </row>
    <row r="5" spans="1:100" ht="12.75" x14ac:dyDescent="0.2">
      <c r="A5" s="31"/>
      <c r="B5" s="31"/>
      <c r="C5" s="32" t="s">
        <v>72</v>
      </c>
      <c r="D5" s="33">
        <v>1</v>
      </c>
      <c r="E5" s="34">
        <v>50</v>
      </c>
      <c r="F5" s="35">
        <v>1</v>
      </c>
      <c r="G5" s="8">
        <f t="shared" si="54"/>
        <v>50</v>
      </c>
      <c r="H5" s="9">
        <f t="shared" si="55"/>
        <v>600</v>
      </c>
      <c r="I5" s="62">
        <f t="shared" si="56"/>
        <v>8.3333333333333329E-2</v>
      </c>
      <c r="J5" s="62">
        <f t="shared" si="33"/>
        <v>8.3333333333333329E-2</v>
      </c>
      <c r="K5" s="62">
        <f t="shared" si="33"/>
        <v>8.3333333333333329E-2</v>
      </c>
      <c r="L5" s="62">
        <f t="shared" si="33"/>
        <v>8.3333333333333329E-2</v>
      </c>
      <c r="M5" s="62">
        <f t="shared" si="33"/>
        <v>8.3333333333333329E-2</v>
      </c>
      <c r="N5" s="62">
        <f t="shared" si="33"/>
        <v>8.3333333333333329E-2</v>
      </c>
      <c r="O5" s="62">
        <f t="shared" si="33"/>
        <v>8.3333333333333329E-2</v>
      </c>
      <c r="P5" s="62">
        <f t="shared" si="33"/>
        <v>8.3333333333333329E-2</v>
      </c>
      <c r="Q5" s="62">
        <f t="shared" si="33"/>
        <v>8.3333333333333329E-2</v>
      </c>
      <c r="R5" s="62">
        <f t="shared" si="33"/>
        <v>8.3333333333333329E-2</v>
      </c>
      <c r="S5" s="62">
        <f t="shared" si="33"/>
        <v>8.3333333333333329E-2</v>
      </c>
      <c r="T5" s="62">
        <f t="shared" si="33"/>
        <v>8.3333333333333329E-2</v>
      </c>
      <c r="U5" s="62"/>
      <c r="V5" s="36" t="str">
        <f t="shared" si="57"/>
        <v/>
      </c>
      <c r="W5" s="37">
        <f t="shared" si="58"/>
        <v>50</v>
      </c>
      <c r="X5" s="37">
        <f t="shared" si="59"/>
        <v>50</v>
      </c>
      <c r="Y5" s="37">
        <f t="shared" si="60"/>
        <v>50</v>
      </c>
      <c r="Z5" s="37">
        <f t="shared" si="61"/>
        <v>50</v>
      </c>
      <c r="AA5" s="37">
        <f t="shared" si="62"/>
        <v>50</v>
      </c>
      <c r="AB5" s="37">
        <f t="shared" si="63"/>
        <v>50</v>
      </c>
      <c r="AC5" s="37">
        <f t="shared" si="64"/>
        <v>50</v>
      </c>
      <c r="AD5" s="37">
        <f t="shared" si="65"/>
        <v>50</v>
      </c>
      <c r="AE5" s="37">
        <f t="shared" si="66"/>
        <v>50</v>
      </c>
      <c r="AF5" s="37">
        <f t="shared" si="67"/>
        <v>50</v>
      </c>
      <c r="AG5" s="37">
        <f t="shared" si="68"/>
        <v>50</v>
      </c>
      <c r="AH5" s="37">
        <f t="shared" si="69"/>
        <v>50</v>
      </c>
      <c r="AI5" s="37">
        <f t="shared" si="70"/>
        <v>0</v>
      </c>
      <c r="AK5" s="64"/>
      <c r="AL5" s="65"/>
      <c r="AM5" s="65"/>
      <c r="AN5" s="65"/>
      <c r="AO5" s="66"/>
      <c r="AP5" s="67"/>
      <c r="AQ5" s="66"/>
      <c r="AR5" s="68"/>
      <c r="AS5" s="68"/>
      <c r="AT5" s="68"/>
      <c r="AU5" s="68"/>
      <c r="AV5" s="64"/>
      <c r="AW5" s="91">
        <f t="shared" si="46"/>
        <v>0</v>
      </c>
      <c r="AX5" s="92">
        <f t="shared" si="71"/>
        <v>600</v>
      </c>
      <c r="AY5" s="93">
        <f t="shared" si="47"/>
        <v>600</v>
      </c>
      <c r="BA5" s="64"/>
      <c r="BB5" s="65"/>
      <c r="BC5" s="65"/>
      <c r="BD5" s="65"/>
      <c r="BE5" s="66"/>
      <c r="BF5" s="67"/>
      <c r="BG5" s="66"/>
      <c r="BH5" s="68"/>
      <c r="BI5" s="68"/>
      <c r="BJ5" s="68"/>
      <c r="BK5" s="68"/>
      <c r="BL5" s="64"/>
      <c r="BM5" s="91">
        <f t="shared" si="48"/>
        <v>0</v>
      </c>
      <c r="BN5" s="92">
        <f t="shared" si="72"/>
        <v>600</v>
      </c>
      <c r="BO5" s="93">
        <f t="shared" si="49"/>
        <v>600</v>
      </c>
      <c r="BQ5" s="64"/>
      <c r="BR5" s="65"/>
      <c r="BS5" s="65"/>
      <c r="BT5" s="65"/>
      <c r="BU5" s="66"/>
      <c r="BV5" s="67"/>
      <c r="BW5" s="66"/>
      <c r="BX5" s="68"/>
      <c r="BY5" s="68"/>
      <c r="BZ5" s="68"/>
      <c r="CA5" s="68"/>
      <c r="CB5" s="64"/>
      <c r="CC5" s="91">
        <f t="shared" si="50"/>
        <v>0</v>
      </c>
      <c r="CD5" s="92">
        <f t="shared" si="73"/>
        <v>600</v>
      </c>
      <c r="CE5" s="93">
        <f t="shared" si="51"/>
        <v>600</v>
      </c>
      <c r="CG5" s="64"/>
      <c r="CH5" s="65"/>
      <c r="CI5" s="65"/>
      <c r="CJ5" s="65"/>
      <c r="CK5" s="66"/>
      <c r="CL5" s="67"/>
      <c r="CM5" s="66"/>
      <c r="CN5" s="68"/>
      <c r="CO5" s="68"/>
      <c r="CP5" s="68"/>
      <c r="CQ5" s="68"/>
      <c r="CR5" s="64"/>
      <c r="CS5" s="91">
        <f t="shared" si="52"/>
        <v>0</v>
      </c>
      <c r="CT5" s="92">
        <f t="shared" si="74"/>
        <v>600</v>
      </c>
      <c r="CU5" s="93">
        <f t="shared" si="53"/>
        <v>600</v>
      </c>
    </row>
    <row r="6" spans="1:100" ht="12.75" x14ac:dyDescent="0.2">
      <c r="A6" s="31"/>
      <c r="B6" s="31" t="s">
        <v>73</v>
      </c>
      <c r="C6" s="32" t="s">
        <v>32</v>
      </c>
      <c r="D6" s="33">
        <v>1</v>
      </c>
      <c r="E6" s="34">
        <v>100</v>
      </c>
      <c r="F6" s="35">
        <v>1</v>
      </c>
      <c r="G6" s="8">
        <f t="shared" si="54"/>
        <v>100</v>
      </c>
      <c r="H6" s="9">
        <f t="shared" si="55"/>
        <v>1200</v>
      </c>
      <c r="I6" s="62">
        <f t="shared" si="56"/>
        <v>8.3333333333333329E-2</v>
      </c>
      <c r="J6" s="62">
        <f t="shared" si="33"/>
        <v>8.3333333333333329E-2</v>
      </c>
      <c r="K6" s="62">
        <f t="shared" si="33"/>
        <v>8.3333333333333329E-2</v>
      </c>
      <c r="L6" s="62">
        <f t="shared" si="33"/>
        <v>8.3333333333333329E-2</v>
      </c>
      <c r="M6" s="62">
        <f t="shared" si="33"/>
        <v>8.3333333333333329E-2</v>
      </c>
      <c r="N6" s="62">
        <f t="shared" si="33"/>
        <v>8.3333333333333329E-2</v>
      </c>
      <c r="O6" s="62">
        <f t="shared" si="33"/>
        <v>8.3333333333333329E-2</v>
      </c>
      <c r="P6" s="62">
        <f t="shared" si="33"/>
        <v>8.3333333333333329E-2</v>
      </c>
      <c r="Q6" s="62">
        <f t="shared" si="33"/>
        <v>8.3333333333333329E-2</v>
      </c>
      <c r="R6" s="62">
        <f t="shared" si="33"/>
        <v>8.3333333333333329E-2</v>
      </c>
      <c r="S6" s="62">
        <f t="shared" si="33"/>
        <v>8.3333333333333329E-2</v>
      </c>
      <c r="T6" s="62">
        <f t="shared" si="33"/>
        <v>8.3333333333333329E-2</v>
      </c>
      <c r="U6" s="62"/>
      <c r="V6" s="36" t="str">
        <f t="shared" si="57"/>
        <v/>
      </c>
      <c r="W6" s="37">
        <f t="shared" si="58"/>
        <v>100</v>
      </c>
      <c r="X6" s="37">
        <f t="shared" si="59"/>
        <v>100</v>
      </c>
      <c r="Y6" s="37">
        <f t="shared" si="60"/>
        <v>100</v>
      </c>
      <c r="Z6" s="37">
        <f t="shared" si="61"/>
        <v>100</v>
      </c>
      <c r="AA6" s="37">
        <f t="shared" si="62"/>
        <v>100</v>
      </c>
      <c r="AB6" s="37">
        <f t="shared" si="63"/>
        <v>100</v>
      </c>
      <c r="AC6" s="37">
        <f t="shared" si="64"/>
        <v>100</v>
      </c>
      <c r="AD6" s="37">
        <f t="shared" si="65"/>
        <v>100</v>
      </c>
      <c r="AE6" s="37">
        <f t="shared" si="66"/>
        <v>100</v>
      </c>
      <c r="AF6" s="37">
        <f t="shared" si="67"/>
        <v>100</v>
      </c>
      <c r="AG6" s="37">
        <f t="shared" si="68"/>
        <v>100</v>
      </c>
      <c r="AH6" s="37">
        <f t="shared" si="69"/>
        <v>100</v>
      </c>
      <c r="AI6" s="37">
        <f t="shared" si="70"/>
        <v>0</v>
      </c>
      <c r="AK6" s="64"/>
      <c r="AL6" s="65"/>
      <c r="AM6" s="65"/>
      <c r="AN6" s="65"/>
      <c r="AO6" s="66"/>
      <c r="AP6" s="67"/>
      <c r="AQ6" s="66"/>
      <c r="AR6" s="68"/>
      <c r="AS6" s="68"/>
      <c r="AT6" s="68"/>
      <c r="AU6" s="68"/>
      <c r="AV6" s="64"/>
      <c r="AW6" s="91">
        <f t="shared" si="46"/>
        <v>0</v>
      </c>
      <c r="AX6" s="92">
        <f t="shared" si="71"/>
        <v>1200</v>
      </c>
      <c r="AY6" s="93">
        <f t="shared" si="47"/>
        <v>1200</v>
      </c>
      <c r="BA6" s="64"/>
      <c r="BB6" s="65"/>
      <c r="BC6" s="65"/>
      <c r="BD6" s="65"/>
      <c r="BE6" s="66"/>
      <c r="BF6" s="67"/>
      <c r="BG6" s="66"/>
      <c r="BH6" s="68"/>
      <c r="BI6" s="68"/>
      <c r="BJ6" s="68"/>
      <c r="BK6" s="68"/>
      <c r="BL6" s="64"/>
      <c r="BM6" s="91">
        <f t="shared" si="48"/>
        <v>0</v>
      </c>
      <c r="BN6" s="92">
        <f t="shared" si="72"/>
        <v>1200</v>
      </c>
      <c r="BO6" s="93">
        <f t="shared" si="49"/>
        <v>1200</v>
      </c>
      <c r="BQ6" s="64"/>
      <c r="BR6" s="65"/>
      <c r="BS6" s="65"/>
      <c r="BT6" s="65"/>
      <c r="BU6" s="66"/>
      <c r="BV6" s="67"/>
      <c r="BW6" s="66"/>
      <c r="BX6" s="68"/>
      <c r="BY6" s="68"/>
      <c r="BZ6" s="68"/>
      <c r="CA6" s="68"/>
      <c r="CB6" s="64"/>
      <c r="CC6" s="91">
        <f t="shared" si="50"/>
        <v>0</v>
      </c>
      <c r="CD6" s="92">
        <f t="shared" si="73"/>
        <v>1200</v>
      </c>
      <c r="CE6" s="93">
        <f t="shared" si="51"/>
        <v>1200</v>
      </c>
      <c r="CG6" s="64"/>
      <c r="CH6" s="65"/>
      <c r="CI6" s="65"/>
      <c r="CJ6" s="65"/>
      <c r="CK6" s="66"/>
      <c r="CL6" s="67"/>
      <c r="CM6" s="66"/>
      <c r="CN6" s="68"/>
      <c r="CO6" s="68"/>
      <c r="CP6" s="68"/>
      <c r="CQ6" s="68"/>
      <c r="CR6" s="64"/>
      <c r="CS6" s="91">
        <f t="shared" si="52"/>
        <v>0</v>
      </c>
      <c r="CT6" s="92">
        <f t="shared" si="74"/>
        <v>1200</v>
      </c>
      <c r="CU6" s="93">
        <f t="shared" si="53"/>
        <v>1200</v>
      </c>
    </row>
    <row r="7" spans="1:100" ht="12.75" x14ac:dyDescent="0.2">
      <c r="A7" s="31"/>
      <c r="B7" s="31"/>
      <c r="C7" s="32" t="s">
        <v>33</v>
      </c>
      <c r="D7" s="33">
        <v>1</v>
      </c>
      <c r="E7" s="34">
        <v>400</v>
      </c>
      <c r="F7" s="35">
        <v>12</v>
      </c>
      <c r="G7" s="8">
        <f t="shared" si="54"/>
        <v>33.333333333333336</v>
      </c>
      <c r="H7" s="9">
        <f t="shared" si="55"/>
        <v>400</v>
      </c>
      <c r="I7" s="62"/>
      <c r="J7" s="62"/>
      <c r="K7" s="62">
        <v>0.5</v>
      </c>
      <c r="L7" s="62"/>
      <c r="M7" s="62"/>
      <c r="N7" s="62"/>
      <c r="O7" s="62">
        <v>0.5</v>
      </c>
      <c r="P7" s="62"/>
      <c r="Q7" s="62"/>
      <c r="R7" s="62"/>
      <c r="S7" s="62"/>
      <c r="T7" s="62"/>
      <c r="U7" s="62"/>
      <c r="V7" s="36" t="str">
        <f t="shared" si="57"/>
        <v/>
      </c>
      <c r="W7" s="37">
        <f t="shared" si="58"/>
        <v>0</v>
      </c>
      <c r="X7" s="37">
        <f t="shared" si="59"/>
        <v>0</v>
      </c>
      <c r="Y7" s="37">
        <f t="shared" si="60"/>
        <v>200</v>
      </c>
      <c r="Z7" s="37">
        <f t="shared" si="61"/>
        <v>0</v>
      </c>
      <c r="AA7" s="37">
        <f t="shared" si="62"/>
        <v>0</v>
      </c>
      <c r="AB7" s="37">
        <f t="shared" si="63"/>
        <v>0</v>
      </c>
      <c r="AC7" s="37">
        <f t="shared" si="64"/>
        <v>200</v>
      </c>
      <c r="AD7" s="37">
        <f t="shared" si="65"/>
        <v>0</v>
      </c>
      <c r="AE7" s="37">
        <f t="shared" si="66"/>
        <v>0</v>
      </c>
      <c r="AF7" s="37">
        <f t="shared" si="67"/>
        <v>0</v>
      </c>
      <c r="AG7" s="37">
        <f t="shared" si="68"/>
        <v>0</v>
      </c>
      <c r="AH7" s="37">
        <f t="shared" si="69"/>
        <v>0</v>
      </c>
      <c r="AI7" s="37">
        <f t="shared" si="70"/>
        <v>0</v>
      </c>
      <c r="AK7" s="64"/>
      <c r="AL7" s="65"/>
      <c r="AM7" s="65"/>
      <c r="AN7" s="65"/>
      <c r="AO7" s="66"/>
      <c r="AP7" s="67"/>
      <c r="AQ7" s="66"/>
      <c r="AR7" s="68"/>
      <c r="AS7" s="68"/>
      <c r="AT7" s="68"/>
      <c r="AU7" s="68"/>
      <c r="AV7" s="64"/>
      <c r="AW7" s="91">
        <f t="shared" si="46"/>
        <v>0</v>
      </c>
      <c r="AX7" s="92">
        <f t="shared" si="71"/>
        <v>400</v>
      </c>
      <c r="AY7" s="93">
        <f t="shared" si="47"/>
        <v>400</v>
      </c>
      <c r="BA7" s="64"/>
      <c r="BB7" s="65"/>
      <c r="BC7" s="65"/>
      <c r="BD7" s="65"/>
      <c r="BE7" s="66"/>
      <c r="BF7" s="67"/>
      <c r="BG7" s="66"/>
      <c r="BH7" s="68"/>
      <c r="BI7" s="68"/>
      <c r="BJ7" s="68"/>
      <c r="BK7" s="68"/>
      <c r="BL7" s="64"/>
      <c r="BM7" s="91">
        <f t="shared" si="48"/>
        <v>0</v>
      </c>
      <c r="BN7" s="92">
        <f t="shared" si="72"/>
        <v>400</v>
      </c>
      <c r="BO7" s="93">
        <f t="shared" si="49"/>
        <v>400</v>
      </c>
      <c r="BQ7" s="64"/>
      <c r="BR7" s="65"/>
      <c r="BS7" s="65"/>
      <c r="BT7" s="65"/>
      <c r="BU7" s="66"/>
      <c r="BV7" s="67"/>
      <c r="BW7" s="66"/>
      <c r="BX7" s="68"/>
      <c r="BY7" s="68"/>
      <c r="BZ7" s="68"/>
      <c r="CA7" s="68"/>
      <c r="CB7" s="64"/>
      <c r="CC7" s="91">
        <f t="shared" si="50"/>
        <v>0</v>
      </c>
      <c r="CD7" s="92">
        <f t="shared" si="73"/>
        <v>400</v>
      </c>
      <c r="CE7" s="93">
        <f t="shared" si="51"/>
        <v>400</v>
      </c>
      <c r="CG7" s="64"/>
      <c r="CH7" s="65"/>
      <c r="CI7" s="65"/>
      <c r="CJ7" s="65"/>
      <c r="CK7" s="66"/>
      <c r="CL7" s="67"/>
      <c r="CM7" s="66"/>
      <c r="CN7" s="68"/>
      <c r="CO7" s="68"/>
      <c r="CP7" s="68"/>
      <c r="CQ7" s="68"/>
      <c r="CR7" s="64"/>
      <c r="CS7" s="91">
        <f t="shared" si="52"/>
        <v>0</v>
      </c>
      <c r="CT7" s="92">
        <f t="shared" si="74"/>
        <v>400</v>
      </c>
      <c r="CU7" s="93">
        <f t="shared" si="53"/>
        <v>400</v>
      </c>
    </row>
    <row r="8" spans="1:100" ht="12.75" x14ac:dyDescent="0.2">
      <c r="A8" s="31"/>
      <c r="B8" s="31"/>
      <c r="C8" s="32" t="s">
        <v>42</v>
      </c>
      <c r="D8" s="33">
        <v>1</v>
      </c>
      <c r="E8" s="34">
        <v>350</v>
      </c>
      <c r="F8" s="35">
        <v>12</v>
      </c>
      <c r="G8" s="8">
        <f t="shared" si="54"/>
        <v>29.166666666666668</v>
      </c>
      <c r="H8" s="9">
        <f t="shared" si="55"/>
        <v>350</v>
      </c>
      <c r="I8" s="62"/>
      <c r="J8" s="62"/>
      <c r="K8" s="62">
        <v>1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36" t="str">
        <f t="shared" si="57"/>
        <v/>
      </c>
      <c r="W8" s="37">
        <f t="shared" si="58"/>
        <v>0</v>
      </c>
      <c r="X8" s="37">
        <f t="shared" si="59"/>
        <v>0</v>
      </c>
      <c r="Y8" s="37">
        <f t="shared" si="60"/>
        <v>350</v>
      </c>
      <c r="Z8" s="37">
        <f t="shared" si="61"/>
        <v>0</v>
      </c>
      <c r="AA8" s="37">
        <f t="shared" si="62"/>
        <v>0</v>
      </c>
      <c r="AB8" s="37">
        <f t="shared" si="63"/>
        <v>0</v>
      </c>
      <c r="AC8" s="37">
        <f t="shared" si="64"/>
        <v>0</v>
      </c>
      <c r="AD8" s="37">
        <f t="shared" si="65"/>
        <v>0</v>
      </c>
      <c r="AE8" s="37">
        <f t="shared" si="66"/>
        <v>0</v>
      </c>
      <c r="AF8" s="37">
        <f t="shared" si="67"/>
        <v>0</v>
      </c>
      <c r="AG8" s="37">
        <f t="shared" si="68"/>
        <v>0</v>
      </c>
      <c r="AH8" s="37">
        <f t="shared" si="69"/>
        <v>0</v>
      </c>
      <c r="AI8" s="37">
        <f t="shared" si="70"/>
        <v>0</v>
      </c>
      <c r="AK8" s="64"/>
      <c r="AL8" s="65"/>
      <c r="AM8" s="65"/>
      <c r="AN8" s="65"/>
      <c r="AO8" s="66"/>
      <c r="AP8" s="67"/>
      <c r="AQ8" s="66"/>
      <c r="AR8" s="68"/>
      <c r="AS8" s="68"/>
      <c r="AT8" s="68"/>
      <c r="AU8" s="68"/>
      <c r="AV8" s="64"/>
      <c r="AW8" s="91">
        <f t="shared" si="46"/>
        <v>0</v>
      </c>
      <c r="AX8" s="92">
        <f t="shared" si="71"/>
        <v>350</v>
      </c>
      <c r="AY8" s="93">
        <f t="shared" si="47"/>
        <v>350</v>
      </c>
      <c r="BA8" s="64"/>
      <c r="BB8" s="65"/>
      <c r="BC8" s="65"/>
      <c r="BD8" s="65"/>
      <c r="BE8" s="66"/>
      <c r="BF8" s="67"/>
      <c r="BG8" s="66"/>
      <c r="BH8" s="68"/>
      <c r="BI8" s="68"/>
      <c r="BJ8" s="68"/>
      <c r="BK8" s="68"/>
      <c r="BL8" s="64"/>
      <c r="BM8" s="91">
        <f t="shared" si="48"/>
        <v>0</v>
      </c>
      <c r="BN8" s="92">
        <f t="shared" si="72"/>
        <v>350</v>
      </c>
      <c r="BO8" s="93">
        <f t="shared" si="49"/>
        <v>350</v>
      </c>
      <c r="BQ8" s="64"/>
      <c r="BR8" s="65"/>
      <c r="BS8" s="65"/>
      <c r="BT8" s="65"/>
      <c r="BU8" s="66"/>
      <c r="BV8" s="67"/>
      <c r="BW8" s="66"/>
      <c r="BX8" s="68"/>
      <c r="BY8" s="68"/>
      <c r="BZ8" s="68"/>
      <c r="CA8" s="68"/>
      <c r="CB8" s="64"/>
      <c r="CC8" s="91">
        <f t="shared" si="50"/>
        <v>0</v>
      </c>
      <c r="CD8" s="92">
        <f t="shared" si="73"/>
        <v>350</v>
      </c>
      <c r="CE8" s="93">
        <f t="shared" si="51"/>
        <v>350</v>
      </c>
      <c r="CG8" s="64"/>
      <c r="CH8" s="65"/>
      <c r="CI8" s="65"/>
      <c r="CJ8" s="65"/>
      <c r="CK8" s="66"/>
      <c r="CL8" s="67"/>
      <c r="CM8" s="66"/>
      <c r="CN8" s="68"/>
      <c r="CO8" s="68"/>
      <c r="CP8" s="68"/>
      <c r="CQ8" s="68"/>
      <c r="CR8" s="64"/>
      <c r="CS8" s="91">
        <f t="shared" si="52"/>
        <v>0</v>
      </c>
      <c r="CT8" s="92">
        <f t="shared" si="74"/>
        <v>350</v>
      </c>
      <c r="CU8" s="93">
        <f t="shared" si="53"/>
        <v>350</v>
      </c>
    </row>
    <row r="9" spans="1:100" ht="12.75" x14ac:dyDescent="0.2">
      <c r="A9" s="31"/>
      <c r="B9" s="31"/>
      <c r="C9" s="32" t="s">
        <v>43</v>
      </c>
      <c r="D9" s="33">
        <v>1</v>
      </c>
      <c r="E9" s="34">
        <v>50</v>
      </c>
      <c r="F9" s="35">
        <v>1</v>
      </c>
      <c r="G9" s="8">
        <f t="shared" si="54"/>
        <v>50</v>
      </c>
      <c r="H9" s="9">
        <f t="shared" si="55"/>
        <v>600</v>
      </c>
      <c r="I9" s="62">
        <f t="shared" si="56"/>
        <v>8.3333333333333329E-2</v>
      </c>
      <c r="J9" s="62">
        <f t="shared" si="33"/>
        <v>8.3333333333333329E-2</v>
      </c>
      <c r="K9" s="62">
        <f t="shared" si="33"/>
        <v>8.3333333333333329E-2</v>
      </c>
      <c r="L9" s="62">
        <f t="shared" si="33"/>
        <v>8.3333333333333329E-2</v>
      </c>
      <c r="M9" s="62">
        <f t="shared" si="33"/>
        <v>8.3333333333333329E-2</v>
      </c>
      <c r="N9" s="62">
        <f t="shared" si="33"/>
        <v>8.3333333333333329E-2</v>
      </c>
      <c r="O9" s="62">
        <f t="shared" si="33"/>
        <v>8.3333333333333329E-2</v>
      </c>
      <c r="P9" s="62">
        <f t="shared" si="33"/>
        <v>8.3333333333333329E-2</v>
      </c>
      <c r="Q9" s="62">
        <f t="shared" si="33"/>
        <v>8.3333333333333329E-2</v>
      </c>
      <c r="R9" s="62">
        <f t="shared" si="33"/>
        <v>8.3333333333333329E-2</v>
      </c>
      <c r="S9" s="62">
        <f t="shared" si="33"/>
        <v>8.3333333333333329E-2</v>
      </c>
      <c r="T9" s="62">
        <f t="shared" si="33"/>
        <v>8.3333333333333329E-2</v>
      </c>
      <c r="U9" s="62"/>
      <c r="V9" s="36" t="str">
        <f t="shared" si="57"/>
        <v/>
      </c>
      <c r="W9" s="37">
        <f t="shared" si="58"/>
        <v>50</v>
      </c>
      <c r="X9" s="37">
        <f t="shared" si="59"/>
        <v>50</v>
      </c>
      <c r="Y9" s="37">
        <f t="shared" si="60"/>
        <v>50</v>
      </c>
      <c r="Z9" s="37">
        <f t="shared" si="61"/>
        <v>50</v>
      </c>
      <c r="AA9" s="37">
        <f t="shared" si="62"/>
        <v>50</v>
      </c>
      <c r="AB9" s="37">
        <f t="shared" si="63"/>
        <v>50</v>
      </c>
      <c r="AC9" s="37">
        <f t="shared" si="64"/>
        <v>50</v>
      </c>
      <c r="AD9" s="37">
        <f t="shared" si="65"/>
        <v>50</v>
      </c>
      <c r="AE9" s="37">
        <f t="shared" si="66"/>
        <v>50</v>
      </c>
      <c r="AF9" s="37">
        <f t="shared" si="67"/>
        <v>50</v>
      </c>
      <c r="AG9" s="37">
        <f t="shared" si="68"/>
        <v>50</v>
      </c>
      <c r="AH9" s="37">
        <f t="shared" si="69"/>
        <v>50</v>
      </c>
      <c r="AI9" s="37">
        <f t="shared" si="70"/>
        <v>0</v>
      </c>
      <c r="AK9" s="64"/>
      <c r="AL9" s="65"/>
      <c r="AM9" s="65"/>
      <c r="AN9" s="65"/>
      <c r="AO9" s="66"/>
      <c r="AP9" s="67"/>
      <c r="AQ9" s="66"/>
      <c r="AR9" s="68"/>
      <c r="AS9" s="68"/>
      <c r="AT9" s="68"/>
      <c r="AU9" s="68"/>
      <c r="AV9" s="64"/>
      <c r="AW9" s="91">
        <f t="shared" si="46"/>
        <v>0</v>
      </c>
      <c r="AX9" s="92">
        <f t="shared" si="71"/>
        <v>600</v>
      </c>
      <c r="AY9" s="93">
        <f t="shared" si="47"/>
        <v>600</v>
      </c>
      <c r="BA9" s="64"/>
      <c r="BB9" s="65"/>
      <c r="BC9" s="65"/>
      <c r="BD9" s="65"/>
      <c r="BE9" s="66"/>
      <c r="BF9" s="67"/>
      <c r="BG9" s="66"/>
      <c r="BH9" s="68"/>
      <c r="BI9" s="68"/>
      <c r="BJ9" s="68"/>
      <c r="BK9" s="68"/>
      <c r="BL9" s="64"/>
      <c r="BM9" s="91">
        <f t="shared" si="48"/>
        <v>0</v>
      </c>
      <c r="BN9" s="92">
        <f t="shared" si="72"/>
        <v>600</v>
      </c>
      <c r="BO9" s="93">
        <f t="shared" si="49"/>
        <v>600</v>
      </c>
      <c r="BQ9" s="64"/>
      <c r="BR9" s="65"/>
      <c r="BS9" s="65"/>
      <c r="BT9" s="65"/>
      <c r="BU9" s="66"/>
      <c r="BV9" s="67"/>
      <c r="BW9" s="66"/>
      <c r="BX9" s="68"/>
      <c r="BY9" s="68"/>
      <c r="BZ9" s="68"/>
      <c r="CA9" s="68"/>
      <c r="CB9" s="64"/>
      <c r="CC9" s="91">
        <f t="shared" si="50"/>
        <v>0</v>
      </c>
      <c r="CD9" s="92">
        <f t="shared" si="73"/>
        <v>600</v>
      </c>
      <c r="CE9" s="93">
        <f t="shared" si="51"/>
        <v>600</v>
      </c>
      <c r="CG9" s="64"/>
      <c r="CH9" s="65"/>
      <c r="CI9" s="65"/>
      <c r="CJ9" s="65"/>
      <c r="CK9" s="66"/>
      <c r="CL9" s="67"/>
      <c r="CM9" s="66"/>
      <c r="CN9" s="68"/>
      <c r="CO9" s="68"/>
      <c r="CP9" s="68"/>
      <c r="CQ9" s="68"/>
      <c r="CR9" s="64"/>
      <c r="CS9" s="91">
        <f t="shared" si="52"/>
        <v>0</v>
      </c>
      <c r="CT9" s="92">
        <f t="shared" si="74"/>
        <v>600</v>
      </c>
      <c r="CU9" s="93">
        <f t="shared" si="53"/>
        <v>600</v>
      </c>
    </row>
    <row r="10" spans="1:100" ht="12.75" x14ac:dyDescent="0.2">
      <c r="A10" s="31"/>
      <c r="B10" s="31"/>
      <c r="C10" s="32" t="s">
        <v>74</v>
      </c>
      <c r="D10" s="33">
        <v>1</v>
      </c>
      <c r="E10" s="34">
        <v>300</v>
      </c>
      <c r="F10" s="35">
        <v>1</v>
      </c>
      <c r="G10" s="8">
        <f t="shared" si="54"/>
        <v>300</v>
      </c>
      <c r="H10" s="9">
        <f t="shared" si="55"/>
        <v>3600</v>
      </c>
      <c r="I10" s="62">
        <f t="shared" si="56"/>
        <v>8.3333333333333329E-2</v>
      </c>
      <c r="J10" s="62">
        <f t="shared" si="33"/>
        <v>8.3333333333333329E-2</v>
      </c>
      <c r="K10" s="62">
        <f t="shared" si="33"/>
        <v>8.3333333333333329E-2</v>
      </c>
      <c r="L10" s="62">
        <f t="shared" si="33"/>
        <v>8.3333333333333329E-2</v>
      </c>
      <c r="M10" s="62">
        <f t="shared" si="33"/>
        <v>8.3333333333333329E-2</v>
      </c>
      <c r="N10" s="62">
        <f t="shared" si="33"/>
        <v>8.3333333333333329E-2</v>
      </c>
      <c r="O10" s="62">
        <f t="shared" si="33"/>
        <v>8.3333333333333329E-2</v>
      </c>
      <c r="P10" s="62">
        <f t="shared" si="33"/>
        <v>8.3333333333333329E-2</v>
      </c>
      <c r="Q10" s="62">
        <f t="shared" si="33"/>
        <v>8.3333333333333329E-2</v>
      </c>
      <c r="R10" s="62">
        <f t="shared" si="33"/>
        <v>8.3333333333333329E-2</v>
      </c>
      <c r="S10" s="62">
        <f t="shared" si="33"/>
        <v>8.3333333333333329E-2</v>
      </c>
      <c r="T10" s="62">
        <f t="shared" si="33"/>
        <v>8.3333333333333329E-2</v>
      </c>
      <c r="U10" s="62"/>
      <c r="V10" s="36" t="str">
        <f t="shared" si="57"/>
        <v/>
      </c>
      <c r="W10" s="37">
        <f t="shared" si="58"/>
        <v>300</v>
      </c>
      <c r="X10" s="37">
        <f t="shared" si="59"/>
        <v>300</v>
      </c>
      <c r="Y10" s="37">
        <f t="shared" si="60"/>
        <v>300</v>
      </c>
      <c r="Z10" s="37">
        <f t="shared" si="61"/>
        <v>300</v>
      </c>
      <c r="AA10" s="37">
        <f t="shared" si="62"/>
        <v>300</v>
      </c>
      <c r="AB10" s="37">
        <f t="shared" si="63"/>
        <v>300</v>
      </c>
      <c r="AC10" s="37">
        <f t="shared" si="64"/>
        <v>300</v>
      </c>
      <c r="AD10" s="37">
        <f t="shared" si="65"/>
        <v>300</v>
      </c>
      <c r="AE10" s="37">
        <f t="shared" si="66"/>
        <v>300</v>
      </c>
      <c r="AF10" s="37">
        <f t="shared" si="67"/>
        <v>300</v>
      </c>
      <c r="AG10" s="37">
        <f t="shared" si="68"/>
        <v>300</v>
      </c>
      <c r="AH10" s="37">
        <f t="shared" si="69"/>
        <v>300</v>
      </c>
      <c r="AI10" s="37">
        <f t="shared" si="70"/>
        <v>0</v>
      </c>
      <c r="AK10" s="64"/>
      <c r="AL10" s="65"/>
      <c r="AM10" s="65"/>
      <c r="AN10" s="65"/>
      <c r="AO10" s="66"/>
      <c r="AP10" s="67"/>
      <c r="AQ10" s="66"/>
      <c r="AR10" s="68"/>
      <c r="AS10" s="68"/>
      <c r="AT10" s="68"/>
      <c r="AU10" s="68"/>
      <c r="AV10" s="64"/>
      <c r="AW10" s="91">
        <f t="shared" si="46"/>
        <v>0</v>
      </c>
      <c r="AX10" s="92">
        <f t="shared" si="71"/>
        <v>3600</v>
      </c>
      <c r="AY10" s="93">
        <f t="shared" si="47"/>
        <v>3600</v>
      </c>
      <c r="BA10" s="64"/>
      <c r="BB10" s="65"/>
      <c r="BC10" s="65"/>
      <c r="BD10" s="65"/>
      <c r="BE10" s="66"/>
      <c r="BF10" s="67"/>
      <c r="BG10" s="66"/>
      <c r="BH10" s="68"/>
      <c r="BI10" s="68"/>
      <c r="BJ10" s="68"/>
      <c r="BK10" s="68"/>
      <c r="BL10" s="64"/>
      <c r="BM10" s="91">
        <f t="shared" si="48"/>
        <v>0</v>
      </c>
      <c r="BN10" s="92">
        <f t="shared" si="72"/>
        <v>3600</v>
      </c>
      <c r="BO10" s="93">
        <f t="shared" si="49"/>
        <v>3600</v>
      </c>
      <c r="BQ10" s="64"/>
      <c r="BR10" s="65"/>
      <c r="BS10" s="65"/>
      <c r="BT10" s="65"/>
      <c r="BU10" s="66"/>
      <c r="BV10" s="67"/>
      <c r="BW10" s="66"/>
      <c r="BX10" s="68"/>
      <c r="BY10" s="68"/>
      <c r="BZ10" s="68"/>
      <c r="CA10" s="68"/>
      <c r="CB10" s="64"/>
      <c r="CC10" s="91">
        <f t="shared" si="50"/>
        <v>0</v>
      </c>
      <c r="CD10" s="92">
        <f t="shared" si="73"/>
        <v>3600</v>
      </c>
      <c r="CE10" s="93">
        <f t="shared" si="51"/>
        <v>3600</v>
      </c>
      <c r="CG10" s="64"/>
      <c r="CH10" s="65"/>
      <c r="CI10" s="65"/>
      <c r="CJ10" s="65"/>
      <c r="CK10" s="66"/>
      <c r="CL10" s="67"/>
      <c r="CM10" s="66"/>
      <c r="CN10" s="68"/>
      <c r="CO10" s="68"/>
      <c r="CP10" s="68"/>
      <c r="CQ10" s="68"/>
      <c r="CR10" s="64"/>
      <c r="CS10" s="91">
        <f t="shared" si="52"/>
        <v>0</v>
      </c>
      <c r="CT10" s="92">
        <f t="shared" si="74"/>
        <v>3600</v>
      </c>
      <c r="CU10" s="93">
        <f t="shared" si="53"/>
        <v>3600</v>
      </c>
    </row>
    <row r="11" spans="1:100" ht="12.75" x14ac:dyDescent="0.2">
      <c r="A11" s="31"/>
      <c r="B11" s="31"/>
      <c r="C11" s="32" t="s">
        <v>75</v>
      </c>
      <c r="D11" s="33">
        <v>1</v>
      </c>
      <c r="E11" s="34">
        <v>50</v>
      </c>
      <c r="F11" s="35">
        <v>1</v>
      </c>
      <c r="G11" s="8">
        <f t="shared" si="54"/>
        <v>50</v>
      </c>
      <c r="H11" s="9">
        <f t="shared" si="55"/>
        <v>600</v>
      </c>
      <c r="I11" s="62">
        <v>0.04</v>
      </c>
      <c r="J11" s="62">
        <v>0.04</v>
      </c>
      <c r="K11" s="62">
        <v>0.04</v>
      </c>
      <c r="L11" s="62">
        <v>0.04</v>
      </c>
      <c r="M11" s="62">
        <v>0.04</v>
      </c>
      <c r="N11" s="62">
        <v>0.04</v>
      </c>
      <c r="O11" s="62">
        <v>0.04</v>
      </c>
      <c r="P11" s="62">
        <v>0.04</v>
      </c>
      <c r="Q11" s="62">
        <v>0.04</v>
      </c>
      <c r="R11" s="62">
        <v>0.04</v>
      </c>
      <c r="S11" s="62">
        <v>0.04</v>
      </c>
      <c r="T11" s="62">
        <v>0.04</v>
      </c>
      <c r="U11" s="62">
        <v>0.52</v>
      </c>
      <c r="V11" s="36" t="str">
        <f t="shared" si="57"/>
        <v/>
      </c>
      <c r="W11" s="37">
        <f t="shared" si="58"/>
        <v>24</v>
      </c>
      <c r="X11" s="37">
        <f t="shared" si="59"/>
        <v>24</v>
      </c>
      <c r="Y11" s="37">
        <f t="shared" si="60"/>
        <v>24</v>
      </c>
      <c r="Z11" s="37">
        <f t="shared" si="61"/>
        <v>24</v>
      </c>
      <c r="AA11" s="37">
        <f t="shared" si="62"/>
        <v>24</v>
      </c>
      <c r="AB11" s="37">
        <f t="shared" si="63"/>
        <v>24</v>
      </c>
      <c r="AC11" s="37">
        <f t="shared" si="64"/>
        <v>24</v>
      </c>
      <c r="AD11" s="37">
        <f t="shared" si="65"/>
        <v>24</v>
      </c>
      <c r="AE11" s="37">
        <f t="shared" si="66"/>
        <v>24</v>
      </c>
      <c r="AF11" s="37">
        <f t="shared" si="67"/>
        <v>24</v>
      </c>
      <c r="AG11" s="37">
        <f t="shared" si="68"/>
        <v>24</v>
      </c>
      <c r="AH11" s="37">
        <f t="shared" si="69"/>
        <v>24</v>
      </c>
      <c r="AI11" s="37">
        <f t="shared" si="70"/>
        <v>312</v>
      </c>
      <c r="AK11" s="64"/>
      <c r="AL11" s="65"/>
      <c r="AM11" s="65"/>
      <c r="AN11" s="65"/>
      <c r="AO11" s="66"/>
      <c r="AP11" s="67"/>
      <c r="AQ11" s="66"/>
      <c r="AR11" s="68"/>
      <c r="AS11" s="68"/>
      <c r="AT11" s="68"/>
      <c r="AU11" s="68"/>
      <c r="AV11" s="64"/>
      <c r="AW11" s="91">
        <f t="shared" si="46"/>
        <v>0</v>
      </c>
      <c r="AX11" s="92">
        <f t="shared" si="71"/>
        <v>600</v>
      </c>
      <c r="AY11" s="93">
        <f t="shared" si="47"/>
        <v>600</v>
      </c>
      <c r="BA11" s="64"/>
      <c r="BB11" s="65"/>
      <c r="BC11" s="65"/>
      <c r="BD11" s="65"/>
      <c r="BE11" s="66"/>
      <c r="BF11" s="67"/>
      <c r="BG11" s="66"/>
      <c r="BH11" s="68"/>
      <c r="BI11" s="68"/>
      <c r="BJ11" s="68"/>
      <c r="BK11" s="68"/>
      <c r="BL11" s="64"/>
      <c r="BM11" s="91">
        <f t="shared" si="48"/>
        <v>0</v>
      </c>
      <c r="BN11" s="92">
        <f t="shared" si="72"/>
        <v>600</v>
      </c>
      <c r="BO11" s="93">
        <f t="shared" si="49"/>
        <v>600</v>
      </c>
      <c r="BQ11" s="64"/>
      <c r="BR11" s="65"/>
      <c r="BS11" s="65"/>
      <c r="BT11" s="65"/>
      <c r="BU11" s="66"/>
      <c r="BV11" s="67"/>
      <c r="BW11" s="66"/>
      <c r="BX11" s="68"/>
      <c r="BY11" s="68"/>
      <c r="BZ11" s="68"/>
      <c r="CA11" s="68"/>
      <c r="CB11" s="64"/>
      <c r="CC11" s="91">
        <f t="shared" si="50"/>
        <v>0</v>
      </c>
      <c r="CD11" s="92">
        <f t="shared" si="73"/>
        <v>600</v>
      </c>
      <c r="CE11" s="93">
        <f t="shared" si="51"/>
        <v>600</v>
      </c>
      <c r="CG11" s="64"/>
      <c r="CH11" s="65"/>
      <c r="CI11" s="65"/>
      <c r="CJ11" s="65"/>
      <c r="CK11" s="66"/>
      <c r="CL11" s="67"/>
      <c r="CM11" s="66"/>
      <c r="CN11" s="68"/>
      <c r="CO11" s="68"/>
      <c r="CP11" s="68"/>
      <c r="CQ11" s="68"/>
      <c r="CR11" s="64"/>
      <c r="CS11" s="91">
        <f t="shared" si="52"/>
        <v>0</v>
      </c>
      <c r="CT11" s="92">
        <f t="shared" si="74"/>
        <v>600</v>
      </c>
      <c r="CU11" s="93">
        <f t="shared" si="53"/>
        <v>600</v>
      </c>
    </row>
    <row r="12" spans="1:100" ht="12.75" x14ac:dyDescent="0.2">
      <c r="A12" s="31" t="s">
        <v>76</v>
      </c>
      <c r="B12" s="31" t="s">
        <v>29</v>
      </c>
      <c r="C12" s="32" t="s">
        <v>30</v>
      </c>
      <c r="D12" s="33">
        <v>1</v>
      </c>
      <c r="E12" s="34">
        <v>25</v>
      </c>
      <c r="F12" s="35">
        <v>1</v>
      </c>
      <c r="G12" s="8">
        <f t="shared" si="54"/>
        <v>25</v>
      </c>
      <c r="H12" s="9">
        <f t="shared" si="55"/>
        <v>300</v>
      </c>
      <c r="I12" s="62">
        <v>0.05</v>
      </c>
      <c r="J12" s="62">
        <v>0.05</v>
      </c>
      <c r="K12" s="62">
        <v>0.05</v>
      </c>
      <c r="L12" s="62">
        <v>0.1</v>
      </c>
      <c r="M12" s="62">
        <v>0.05</v>
      </c>
      <c r="N12" s="62">
        <v>0.05</v>
      </c>
      <c r="O12" s="62">
        <v>0.2</v>
      </c>
      <c r="P12" s="62">
        <v>0.2</v>
      </c>
      <c r="Q12" s="62">
        <v>0.1</v>
      </c>
      <c r="R12" s="62">
        <v>0.05</v>
      </c>
      <c r="S12" s="62">
        <v>0.05</v>
      </c>
      <c r="T12" s="62">
        <v>0.05</v>
      </c>
      <c r="U12" s="62"/>
      <c r="V12" s="36" t="str">
        <f t="shared" si="57"/>
        <v/>
      </c>
      <c r="W12" s="37">
        <f t="shared" si="58"/>
        <v>15</v>
      </c>
      <c r="X12" s="37">
        <f t="shared" si="59"/>
        <v>15</v>
      </c>
      <c r="Y12" s="37">
        <f t="shared" si="60"/>
        <v>15</v>
      </c>
      <c r="Z12" s="37">
        <f t="shared" si="61"/>
        <v>30</v>
      </c>
      <c r="AA12" s="37">
        <f t="shared" si="62"/>
        <v>15</v>
      </c>
      <c r="AB12" s="37">
        <f t="shared" si="63"/>
        <v>15</v>
      </c>
      <c r="AC12" s="37">
        <f t="shared" si="64"/>
        <v>60</v>
      </c>
      <c r="AD12" s="37">
        <f t="shared" si="65"/>
        <v>60</v>
      </c>
      <c r="AE12" s="37">
        <f t="shared" si="66"/>
        <v>30</v>
      </c>
      <c r="AF12" s="37">
        <f t="shared" si="67"/>
        <v>15</v>
      </c>
      <c r="AG12" s="37">
        <f t="shared" si="68"/>
        <v>15</v>
      </c>
      <c r="AH12" s="37">
        <f t="shared" si="69"/>
        <v>15</v>
      </c>
      <c r="AI12" s="37">
        <f t="shared" si="70"/>
        <v>0</v>
      </c>
      <c r="AK12" s="64"/>
      <c r="AL12" s="65"/>
      <c r="AM12" s="65"/>
      <c r="AN12" s="65"/>
      <c r="AO12" s="66"/>
      <c r="AP12" s="67"/>
      <c r="AQ12" s="66"/>
      <c r="AR12" s="68"/>
      <c r="AS12" s="68"/>
      <c r="AT12" s="68"/>
      <c r="AU12" s="68"/>
      <c r="AV12" s="64"/>
      <c r="AW12" s="91">
        <f t="shared" si="46"/>
        <v>0</v>
      </c>
      <c r="AX12" s="92">
        <f t="shared" si="71"/>
        <v>300</v>
      </c>
      <c r="AY12" s="93">
        <f t="shared" si="47"/>
        <v>300</v>
      </c>
      <c r="BA12" s="64"/>
      <c r="BB12" s="65"/>
      <c r="BC12" s="65"/>
      <c r="BD12" s="65"/>
      <c r="BE12" s="66"/>
      <c r="BF12" s="67"/>
      <c r="BG12" s="66"/>
      <c r="BH12" s="68"/>
      <c r="BI12" s="68"/>
      <c r="BJ12" s="68"/>
      <c r="BK12" s="68"/>
      <c r="BL12" s="64"/>
      <c r="BM12" s="91">
        <f t="shared" si="48"/>
        <v>0</v>
      </c>
      <c r="BN12" s="92">
        <f t="shared" si="72"/>
        <v>300</v>
      </c>
      <c r="BO12" s="93">
        <f t="shared" si="49"/>
        <v>300</v>
      </c>
      <c r="BQ12" s="64"/>
      <c r="BR12" s="65"/>
      <c r="BS12" s="65"/>
      <c r="BT12" s="65"/>
      <c r="BU12" s="66"/>
      <c r="BV12" s="67"/>
      <c r="BW12" s="66"/>
      <c r="BX12" s="68"/>
      <c r="BY12" s="68"/>
      <c r="BZ12" s="68"/>
      <c r="CA12" s="68"/>
      <c r="CB12" s="64"/>
      <c r="CC12" s="91">
        <f t="shared" si="50"/>
        <v>0</v>
      </c>
      <c r="CD12" s="92">
        <f t="shared" si="73"/>
        <v>300</v>
      </c>
      <c r="CE12" s="93">
        <f t="shared" si="51"/>
        <v>300</v>
      </c>
      <c r="CG12" s="64"/>
      <c r="CH12" s="65"/>
      <c r="CI12" s="65"/>
      <c r="CJ12" s="65"/>
      <c r="CK12" s="66"/>
      <c r="CL12" s="67"/>
      <c r="CM12" s="66"/>
      <c r="CN12" s="68"/>
      <c r="CO12" s="68"/>
      <c r="CP12" s="68"/>
      <c r="CQ12" s="68"/>
      <c r="CR12" s="64"/>
      <c r="CS12" s="91">
        <f t="shared" si="52"/>
        <v>0</v>
      </c>
      <c r="CT12" s="92">
        <f t="shared" si="74"/>
        <v>300</v>
      </c>
      <c r="CU12" s="93">
        <f t="shared" si="53"/>
        <v>300</v>
      </c>
    </row>
    <row r="13" spans="1:100" ht="12.75" x14ac:dyDescent="0.2">
      <c r="A13" s="31"/>
      <c r="B13" s="31"/>
      <c r="C13" s="32" t="s">
        <v>31</v>
      </c>
      <c r="D13" s="33">
        <v>1</v>
      </c>
      <c r="E13" s="34">
        <v>25</v>
      </c>
      <c r="F13" s="35">
        <v>1</v>
      </c>
      <c r="G13" s="8">
        <f t="shared" si="54"/>
        <v>25</v>
      </c>
      <c r="H13" s="9">
        <f t="shared" si="55"/>
        <v>300</v>
      </c>
      <c r="I13" s="62">
        <v>0.05</v>
      </c>
      <c r="J13" s="62">
        <v>0.05</v>
      </c>
      <c r="K13" s="62">
        <v>0.05</v>
      </c>
      <c r="L13" s="62">
        <v>0.1</v>
      </c>
      <c r="M13" s="62">
        <v>0.05</v>
      </c>
      <c r="N13" s="62">
        <v>0.05</v>
      </c>
      <c r="O13" s="62">
        <v>0.2</v>
      </c>
      <c r="P13" s="62">
        <v>0.2</v>
      </c>
      <c r="Q13" s="62">
        <v>0.1</v>
      </c>
      <c r="R13" s="62">
        <v>0.05</v>
      </c>
      <c r="S13" s="62">
        <v>0.05</v>
      </c>
      <c r="T13" s="62">
        <v>0.05</v>
      </c>
      <c r="U13" s="62"/>
      <c r="V13" s="36" t="str">
        <f t="shared" si="57"/>
        <v/>
      </c>
      <c r="W13" s="37">
        <f t="shared" si="58"/>
        <v>15</v>
      </c>
      <c r="X13" s="37">
        <f t="shared" si="59"/>
        <v>15</v>
      </c>
      <c r="Y13" s="37">
        <f t="shared" si="60"/>
        <v>15</v>
      </c>
      <c r="Z13" s="37">
        <f t="shared" si="61"/>
        <v>30</v>
      </c>
      <c r="AA13" s="37">
        <f t="shared" si="62"/>
        <v>15</v>
      </c>
      <c r="AB13" s="37">
        <f t="shared" si="63"/>
        <v>15</v>
      </c>
      <c r="AC13" s="37">
        <f t="shared" si="64"/>
        <v>60</v>
      </c>
      <c r="AD13" s="37">
        <f t="shared" si="65"/>
        <v>60</v>
      </c>
      <c r="AE13" s="37">
        <f t="shared" si="66"/>
        <v>30</v>
      </c>
      <c r="AF13" s="37">
        <f t="shared" si="67"/>
        <v>15</v>
      </c>
      <c r="AG13" s="37">
        <f t="shared" si="68"/>
        <v>15</v>
      </c>
      <c r="AH13" s="37">
        <f t="shared" si="69"/>
        <v>15</v>
      </c>
      <c r="AI13" s="37">
        <f t="shared" si="70"/>
        <v>0</v>
      </c>
      <c r="AK13" s="64"/>
      <c r="AL13" s="65"/>
      <c r="AM13" s="65"/>
      <c r="AN13" s="65"/>
      <c r="AO13" s="66"/>
      <c r="AP13" s="67"/>
      <c r="AQ13" s="66"/>
      <c r="AR13" s="68"/>
      <c r="AS13" s="68"/>
      <c r="AT13" s="68"/>
      <c r="AU13" s="68"/>
      <c r="AV13" s="64"/>
      <c r="AW13" s="91">
        <f t="shared" si="46"/>
        <v>0</v>
      </c>
      <c r="AX13" s="92">
        <f t="shared" si="71"/>
        <v>300</v>
      </c>
      <c r="AY13" s="93">
        <f t="shared" si="47"/>
        <v>300</v>
      </c>
      <c r="BA13" s="64"/>
      <c r="BB13" s="65"/>
      <c r="BC13" s="65"/>
      <c r="BD13" s="65"/>
      <c r="BE13" s="66"/>
      <c r="BF13" s="67"/>
      <c r="BG13" s="66"/>
      <c r="BH13" s="68"/>
      <c r="BI13" s="68"/>
      <c r="BJ13" s="68"/>
      <c r="BK13" s="68"/>
      <c r="BL13" s="64"/>
      <c r="BM13" s="91">
        <f t="shared" si="48"/>
        <v>0</v>
      </c>
      <c r="BN13" s="92">
        <f t="shared" si="72"/>
        <v>300</v>
      </c>
      <c r="BO13" s="93">
        <f t="shared" si="49"/>
        <v>300</v>
      </c>
      <c r="BQ13" s="64"/>
      <c r="BR13" s="65"/>
      <c r="BS13" s="65"/>
      <c r="BT13" s="65"/>
      <c r="BU13" s="66"/>
      <c r="BV13" s="67"/>
      <c r="BW13" s="66"/>
      <c r="BX13" s="68"/>
      <c r="BY13" s="68"/>
      <c r="BZ13" s="68"/>
      <c r="CA13" s="68"/>
      <c r="CB13" s="64"/>
      <c r="CC13" s="91">
        <f t="shared" si="50"/>
        <v>0</v>
      </c>
      <c r="CD13" s="92">
        <f t="shared" si="73"/>
        <v>300</v>
      </c>
      <c r="CE13" s="93">
        <f t="shared" si="51"/>
        <v>300</v>
      </c>
      <c r="CG13" s="64"/>
      <c r="CH13" s="65"/>
      <c r="CI13" s="65"/>
      <c r="CJ13" s="65"/>
      <c r="CK13" s="66"/>
      <c r="CL13" s="67"/>
      <c r="CM13" s="66"/>
      <c r="CN13" s="68"/>
      <c r="CO13" s="68"/>
      <c r="CP13" s="68"/>
      <c r="CQ13" s="68"/>
      <c r="CR13" s="64"/>
      <c r="CS13" s="91">
        <f t="shared" si="52"/>
        <v>0</v>
      </c>
      <c r="CT13" s="92">
        <f t="shared" si="74"/>
        <v>300</v>
      </c>
      <c r="CU13" s="93">
        <f t="shared" si="53"/>
        <v>300</v>
      </c>
    </row>
    <row r="14" spans="1:100" ht="12.75" x14ac:dyDescent="0.2">
      <c r="A14" s="31"/>
      <c r="B14" s="31"/>
      <c r="C14" s="32" t="s">
        <v>71</v>
      </c>
      <c r="D14" s="33">
        <v>1</v>
      </c>
      <c r="E14" s="34">
        <v>500</v>
      </c>
      <c r="F14" s="35">
        <v>12</v>
      </c>
      <c r="G14" s="8">
        <f t="shared" si="54"/>
        <v>41.666666666666664</v>
      </c>
      <c r="H14" s="9">
        <f t="shared" si="55"/>
        <v>500</v>
      </c>
      <c r="I14" s="62">
        <v>0.05</v>
      </c>
      <c r="J14" s="62">
        <v>0.05</v>
      </c>
      <c r="K14" s="62">
        <v>0.05</v>
      </c>
      <c r="L14" s="62">
        <v>0.2</v>
      </c>
      <c r="M14" s="62">
        <v>0.05</v>
      </c>
      <c r="N14" s="62">
        <v>0.05</v>
      </c>
      <c r="O14" s="62">
        <v>0.15</v>
      </c>
      <c r="P14" s="62">
        <v>0.15</v>
      </c>
      <c r="Q14" s="62">
        <v>0.1</v>
      </c>
      <c r="R14" s="62">
        <v>0.05</v>
      </c>
      <c r="S14" s="62">
        <v>0.05</v>
      </c>
      <c r="T14" s="62">
        <v>0.05</v>
      </c>
      <c r="U14" s="62"/>
      <c r="V14" s="36" t="str">
        <f t="shared" si="57"/>
        <v/>
      </c>
      <c r="W14" s="37">
        <f t="shared" si="58"/>
        <v>25</v>
      </c>
      <c r="X14" s="37">
        <f t="shared" si="59"/>
        <v>25</v>
      </c>
      <c r="Y14" s="37">
        <f t="shared" si="60"/>
        <v>25</v>
      </c>
      <c r="Z14" s="37">
        <f t="shared" si="61"/>
        <v>100</v>
      </c>
      <c r="AA14" s="37">
        <f t="shared" si="62"/>
        <v>25</v>
      </c>
      <c r="AB14" s="37">
        <f t="shared" si="63"/>
        <v>25</v>
      </c>
      <c r="AC14" s="37">
        <f t="shared" si="64"/>
        <v>75</v>
      </c>
      <c r="AD14" s="37">
        <f t="shared" si="65"/>
        <v>75</v>
      </c>
      <c r="AE14" s="37">
        <f t="shared" si="66"/>
        <v>50</v>
      </c>
      <c r="AF14" s="37">
        <f t="shared" si="67"/>
        <v>25</v>
      </c>
      <c r="AG14" s="37">
        <f t="shared" si="68"/>
        <v>25</v>
      </c>
      <c r="AH14" s="37">
        <f t="shared" si="69"/>
        <v>25</v>
      </c>
      <c r="AI14" s="37">
        <f t="shared" si="70"/>
        <v>0</v>
      </c>
      <c r="AK14" s="64"/>
      <c r="AL14" s="65"/>
      <c r="AM14" s="65"/>
      <c r="AN14" s="65"/>
      <c r="AO14" s="66"/>
      <c r="AP14" s="67"/>
      <c r="AQ14" s="66"/>
      <c r="AR14" s="68"/>
      <c r="AS14" s="68"/>
      <c r="AT14" s="68"/>
      <c r="AU14" s="68"/>
      <c r="AV14" s="64"/>
      <c r="AW14" s="91">
        <f t="shared" si="46"/>
        <v>0</v>
      </c>
      <c r="AX14" s="92">
        <f t="shared" si="71"/>
        <v>500</v>
      </c>
      <c r="AY14" s="93">
        <f t="shared" si="47"/>
        <v>500</v>
      </c>
      <c r="BA14" s="64"/>
      <c r="BB14" s="65"/>
      <c r="BC14" s="65"/>
      <c r="BD14" s="65"/>
      <c r="BE14" s="66"/>
      <c r="BF14" s="67"/>
      <c r="BG14" s="66"/>
      <c r="BH14" s="68"/>
      <c r="BI14" s="68"/>
      <c r="BJ14" s="68"/>
      <c r="BK14" s="68"/>
      <c r="BL14" s="64"/>
      <c r="BM14" s="91">
        <f t="shared" si="48"/>
        <v>0</v>
      </c>
      <c r="BN14" s="92">
        <f t="shared" si="72"/>
        <v>500</v>
      </c>
      <c r="BO14" s="93">
        <f t="shared" si="49"/>
        <v>500</v>
      </c>
      <c r="BQ14" s="64"/>
      <c r="BR14" s="65"/>
      <c r="BS14" s="65"/>
      <c r="BT14" s="65"/>
      <c r="BU14" s="66"/>
      <c r="BV14" s="67"/>
      <c r="BW14" s="66"/>
      <c r="BX14" s="68"/>
      <c r="BY14" s="68"/>
      <c r="BZ14" s="68"/>
      <c r="CA14" s="68"/>
      <c r="CB14" s="64"/>
      <c r="CC14" s="91">
        <f t="shared" si="50"/>
        <v>0</v>
      </c>
      <c r="CD14" s="92">
        <f t="shared" si="73"/>
        <v>500</v>
      </c>
      <c r="CE14" s="93">
        <f t="shared" si="51"/>
        <v>500</v>
      </c>
      <c r="CG14" s="64"/>
      <c r="CH14" s="65"/>
      <c r="CI14" s="65"/>
      <c r="CJ14" s="65"/>
      <c r="CK14" s="66"/>
      <c r="CL14" s="67"/>
      <c r="CM14" s="66"/>
      <c r="CN14" s="68"/>
      <c r="CO14" s="68"/>
      <c r="CP14" s="68"/>
      <c r="CQ14" s="68"/>
      <c r="CR14" s="64"/>
      <c r="CS14" s="91">
        <f t="shared" si="52"/>
        <v>0</v>
      </c>
      <c r="CT14" s="92">
        <f t="shared" si="74"/>
        <v>500</v>
      </c>
      <c r="CU14" s="93">
        <f t="shared" si="53"/>
        <v>500</v>
      </c>
    </row>
    <row r="15" spans="1:100" ht="12.75" x14ac:dyDescent="0.2">
      <c r="A15" s="31"/>
      <c r="B15" s="31"/>
      <c r="C15" s="32" t="s">
        <v>72</v>
      </c>
      <c r="D15" s="33">
        <v>1</v>
      </c>
      <c r="E15" s="34">
        <v>40</v>
      </c>
      <c r="F15" s="35">
        <v>1</v>
      </c>
      <c r="G15" s="8">
        <f t="shared" si="54"/>
        <v>40</v>
      </c>
      <c r="H15" s="9">
        <f t="shared" si="55"/>
        <v>480</v>
      </c>
      <c r="I15" s="62">
        <f t="shared" si="56"/>
        <v>8.3333333333333329E-2</v>
      </c>
      <c r="J15" s="62">
        <f t="shared" si="33"/>
        <v>8.3333333333333329E-2</v>
      </c>
      <c r="K15" s="62">
        <f t="shared" si="33"/>
        <v>8.3333333333333329E-2</v>
      </c>
      <c r="L15" s="62">
        <f t="shared" si="33"/>
        <v>8.3333333333333329E-2</v>
      </c>
      <c r="M15" s="62">
        <f t="shared" si="33"/>
        <v>8.3333333333333329E-2</v>
      </c>
      <c r="N15" s="62">
        <f t="shared" si="33"/>
        <v>8.3333333333333329E-2</v>
      </c>
      <c r="O15" s="62">
        <f t="shared" si="33"/>
        <v>8.3333333333333329E-2</v>
      </c>
      <c r="P15" s="62">
        <f t="shared" si="33"/>
        <v>8.3333333333333329E-2</v>
      </c>
      <c r="Q15" s="62">
        <f t="shared" si="33"/>
        <v>8.3333333333333329E-2</v>
      </c>
      <c r="R15" s="62">
        <f t="shared" si="33"/>
        <v>8.3333333333333329E-2</v>
      </c>
      <c r="S15" s="62">
        <f t="shared" si="33"/>
        <v>8.3333333333333329E-2</v>
      </c>
      <c r="T15" s="62">
        <f t="shared" si="33"/>
        <v>8.3333333333333329E-2</v>
      </c>
      <c r="U15" s="62"/>
      <c r="V15" s="36" t="str">
        <f t="shared" si="57"/>
        <v/>
      </c>
      <c r="W15" s="37">
        <f t="shared" si="58"/>
        <v>40</v>
      </c>
      <c r="X15" s="37">
        <f t="shared" si="59"/>
        <v>40</v>
      </c>
      <c r="Y15" s="37">
        <f t="shared" si="60"/>
        <v>40</v>
      </c>
      <c r="Z15" s="37">
        <f t="shared" si="61"/>
        <v>40</v>
      </c>
      <c r="AA15" s="37">
        <f t="shared" si="62"/>
        <v>40</v>
      </c>
      <c r="AB15" s="37">
        <f t="shared" si="63"/>
        <v>40</v>
      </c>
      <c r="AC15" s="37">
        <f t="shared" si="64"/>
        <v>40</v>
      </c>
      <c r="AD15" s="37">
        <f t="shared" si="65"/>
        <v>40</v>
      </c>
      <c r="AE15" s="37">
        <f t="shared" si="66"/>
        <v>40</v>
      </c>
      <c r="AF15" s="37">
        <f t="shared" si="67"/>
        <v>40</v>
      </c>
      <c r="AG15" s="37">
        <f t="shared" si="68"/>
        <v>40</v>
      </c>
      <c r="AH15" s="37">
        <f t="shared" si="69"/>
        <v>40</v>
      </c>
      <c r="AI15" s="37">
        <f t="shared" si="70"/>
        <v>0</v>
      </c>
      <c r="AK15" s="64"/>
      <c r="AL15" s="65"/>
      <c r="AM15" s="65"/>
      <c r="AN15" s="65"/>
      <c r="AO15" s="66"/>
      <c r="AP15" s="67"/>
      <c r="AQ15" s="66"/>
      <c r="AR15" s="68"/>
      <c r="AS15" s="68"/>
      <c r="AT15" s="68"/>
      <c r="AU15" s="68"/>
      <c r="AV15" s="64"/>
      <c r="AW15" s="91">
        <f t="shared" si="46"/>
        <v>0</v>
      </c>
      <c r="AX15" s="92">
        <f t="shared" si="71"/>
        <v>480</v>
      </c>
      <c r="AY15" s="93">
        <f t="shared" si="47"/>
        <v>480</v>
      </c>
      <c r="BA15" s="64"/>
      <c r="BB15" s="65"/>
      <c r="BC15" s="65"/>
      <c r="BD15" s="65"/>
      <c r="BE15" s="66"/>
      <c r="BF15" s="67"/>
      <c r="BG15" s="66"/>
      <c r="BH15" s="68"/>
      <c r="BI15" s="68"/>
      <c r="BJ15" s="68"/>
      <c r="BK15" s="68"/>
      <c r="BL15" s="64"/>
      <c r="BM15" s="91">
        <f t="shared" si="48"/>
        <v>0</v>
      </c>
      <c r="BN15" s="92">
        <f t="shared" si="72"/>
        <v>480</v>
      </c>
      <c r="BO15" s="93">
        <f t="shared" si="49"/>
        <v>480</v>
      </c>
      <c r="BQ15" s="64"/>
      <c r="BR15" s="65"/>
      <c r="BS15" s="65"/>
      <c r="BT15" s="65"/>
      <c r="BU15" s="66"/>
      <c r="BV15" s="67"/>
      <c r="BW15" s="66"/>
      <c r="BX15" s="68"/>
      <c r="BY15" s="68"/>
      <c r="BZ15" s="68"/>
      <c r="CA15" s="68"/>
      <c r="CB15" s="64"/>
      <c r="CC15" s="91">
        <f t="shared" si="50"/>
        <v>0</v>
      </c>
      <c r="CD15" s="92">
        <f t="shared" si="73"/>
        <v>480</v>
      </c>
      <c r="CE15" s="93">
        <f t="shared" si="51"/>
        <v>480</v>
      </c>
      <c r="CG15" s="64"/>
      <c r="CH15" s="65"/>
      <c r="CI15" s="65"/>
      <c r="CJ15" s="65"/>
      <c r="CK15" s="66"/>
      <c r="CL15" s="67"/>
      <c r="CM15" s="66"/>
      <c r="CN15" s="68"/>
      <c r="CO15" s="68"/>
      <c r="CP15" s="68"/>
      <c r="CQ15" s="68"/>
      <c r="CR15" s="64"/>
      <c r="CS15" s="91">
        <f t="shared" si="52"/>
        <v>0</v>
      </c>
      <c r="CT15" s="92">
        <f t="shared" si="74"/>
        <v>480</v>
      </c>
      <c r="CU15" s="93">
        <f t="shared" si="53"/>
        <v>480</v>
      </c>
    </row>
    <row r="16" spans="1:100" ht="12.75" x14ac:dyDescent="0.2">
      <c r="A16" s="31"/>
      <c r="B16" s="31" t="s">
        <v>73</v>
      </c>
      <c r="C16" s="32" t="s">
        <v>32</v>
      </c>
      <c r="D16" s="33">
        <v>1</v>
      </c>
      <c r="E16" s="34">
        <v>50</v>
      </c>
      <c r="F16" s="35">
        <v>1</v>
      </c>
      <c r="G16" s="8">
        <f t="shared" si="54"/>
        <v>50</v>
      </c>
      <c r="H16" s="9">
        <f t="shared" si="55"/>
        <v>600</v>
      </c>
      <c r="I16" s="62">
        <f t="shared" si="56"/>
        <v>8.3333333333333329E-2</v>
      </c>
      <c r="J16" s="62">
        <f t="shared" si="33"/>
        <v>8.3333333333333329E-2</v>
      </c>
      <c r="K16" s="62">
        <f t="shared" si="33"/>
        <v>8.3333333333333329E-2</v>
      </c>
      <c r="L16" s="62">
        <f t="shared" si="33"/>
        <v>8.3333333333333329E-2</v>
      </c>
      <c r="M16" s="62">
        <f t="shared" si="33"/>
        <v>8.3333333333333329E-2</v>
      </c>
      <c r="N16" s="62">
        <f t="shared" si="33"/>
        <v>8.3333333333333329E-2</v>
      </c>
      <c r="O16" s="62">
        <f t="shared" si="33"/>
        <v>8.3333333333333329E-2</v>
      </c>
      <c r="P16" s="62">
        <f t="shared" si="33"/>
        <v>8.3333333333333329E-2</v>
      </c>
      <c r="Q16" s="62">
        <f t="shared" si="33"/>
        <v>8.3333333333333329E-2</v>
      </c>
      <c r="R16" s="62">
        <f t="shared" si="33"/>
        <v>8.3333333333333329E-2</v>
      </c>
      <c r="S16" s="62">
        <f t="shared" si="33"/>
        <v>8.3333333333333329E-2</v>
      </c>
      <c r="T16" s="62">
        <f t="shared" si="33"/>
        <v>8.3333333333333329E-2</v>
      </c>
      <c r="U16" s="62"/>
      <c r="V16" s="36" t="str">
        <f t="shared" si="57"/>
        <v/>
      </c>
      <c r="W16" s="37">
        <f t="shared" si="58"/>
        <v>50</v>
      </c>
      <c r="X16" s="37">
        <f t="shared" si="59"/>
        <v>50</v>
      </c>
      <c r="Y16" s="37">
        <f t="shared" si="60"/>
        <v>50</v>
      </c>
      <c r="Z16" s="37">
        <f t="shared" si="61"/>
        <v>50</v>
      </c>
      <c r="AA16" s="37">
        <f t="shared" si="62"/>
        <v>50</v>
      </c>
      <c r="AB16" s="37">
        <f t="shared" si="63"/>
        <v>50</v>
      </c>
      <c r="AC16" s="37">
        <f t="shared" si="64"/>
        <v>50</v>
      </c>
      <c r="AD16" s="37">
        <f t="shared" si="65"/>
        <v>50</v>
      </c>
      <c r="AE16" s="37">
        <f t="shared" si="66"/>
        <v>50</v>
      </c>
      <c r="AF16" s="37">
        <f t="shared" si="67"/>
        <v>50</v>
      </c>
      <c r="AG16" s="37">
        <f t="shared" si="68"/>
        <v>50</v>
      </c>
      <c r="AH16" s="37">
        <f t="shared" si="69"/>
        <v>50</v>
      </c>
      <c r="AI16" s="37">
        <f t="shared" si="70"/>
        <v>0</v>
      </c>
      <c r="AK16" s="64"/>
      <c r="AL16" s="65"/>
      <c r="AM16" s="65"/>
      <c r="AN16" s="65"/>
      <c r="AO16" s="66"/>
      <c r="AP16" s="67"/>
      <c r="AQ16" s="66"/>
      <c r="AR16" s="68"/>
      <c r="AS16" s="68"/>
      <c r="AT16" s="68"/>
      <c r="AU16" s="68"/>
      <c r="AV16" s="64"/>
      <c r="AW16" s="91">
        <f t="shared" si="46"/>
        <v>0</v>
      </c>
      <c r="AX16" s="92">
        <f t="shared" si="71"/>
        <v>600</v>
      </c>
      <c r="AY16" s="93">
        <f t="shared" si="47"/>
        <v>600</v>
      </c>
      <c r="BA16" s="64"/>
      <c r="BB16" s="65"/>
      <c r="BC16" s="65"/>
      <c r="BD16" s="65"/>
      <c r="BE16" s="66"/>
      <c r="BF16" s="67"/>
      <c r="BG16" s="66"/>
      <c r="BH16" s="68"/>
      <c r="BI16" s="68"/>
      <c r="BJ16" s="68"/>
      <c r="BK16" s="68"/>
      <c r="BL16" s="64"/>
      <c r="BM16" s="91">
        <f t="shared" si="48"/>
        <v>0</v>
      </c>
      <c r="BN16" s="92">
        <f t="shared" si="72"/>
        <v>600</v>
      </c>
      <c r="BO16" s="93">
        <f t="shared" si="49"/>
        <v>600</v>
      </c>
      <c r="BQ16" s="64"/>
      <c r="BR16" s="65"/>
      <c r="BS16" s="65"/>
      <c r="BT16" s="65"/>
      <c r="BU16" s="66"/>
      <c r="BV16" s="67"/>
      <c r="BW16" s="66"/>
      <c r="BX16" s="68"/>
      <c r="BY16" s="68"/>
      <c r="BZ16" s="68"/>
      <c r="CA16" s="68"/>
      <c r="CB16" s="64"/>
      <c r="CC16" s="91">
        <f t="shared" si="50"/>
        <v>0</v>
      </c>
      <c r="CD16" s="92">
        <f t="shared" si="73"/>
        <v>600</v>
      </c>
      <c r="CE16" s="93">
        <f t="shared" si="51"/>
        <v>600</v>
      </c>
      <c r="CG16" s="64"/>
      <c r="CH16" s="65"/>
      <c r="CI16" s="65"/>
      <c r="CJ16" s="65"/>
      <c r="CK16" s="66"/>
      <c r="CL16" s="67"/>
      <c r="CM16" s="66"/>
      <c r="CN16" s="68"/>
      <c r="CO16" s="68"/>
      <c r="CP16" s="68"/>
      <c r="CQ16" s="68"/>
      <c r="CR16" s="64"/>
      <c r="CS16" s="91">
        <f t="shared" si="52"/>
        <v>0</v>
      </c>
      <c r="CT16" s="92">
        <f t="shared" si="74"/>
        <v>600</v>
      </c>
      <c r="CU16" s="93">
        <f t="shared" si="53"/>
        <v>600</v>
      </c>
    </row>
    <row r="17" spans="1:99" ht="12.75" x14ac:dyDescent="0.2">
      <c r="A17" s="31"/>
      <c r="B17" s="31"/>
      <c r="C17" s="32" t="s">
        <v>33</v>
      </c>
      <c r="D17" s="33">
        <v>1</v>
      </c>
      <c r="E17" s="34">
        <v>300</v>
      </c>
      <c r="F17" s="35">
        <v>12</v>
      </c>
      <c r="G17" s="8">
        <f t="shared" si="54"/>
        <v>25</v>
      </c>
      <c r="H17" s="9">
        <f t="shared" si="55"/>
        <v>300</v>
      </c>
      <c r="I17" s="62"/>
      <c r="J17" s="62"/>
      <c r="K17" s="62">
        <v>0.5</v>
      </c>
      <c r="L17" s="62"/>
      <c r="M17" s="62"/>
      <c r="N17" s="62"/>
      <c r="O17" s="62">
        <v>0.5</v>
      </c>
      <c r="P17" s="62"/>
      <c r="Q17" s="62"/>
      <c r="R17" s="62"/>
      <c r="S17" s="62"/>
      <c r="T17" s="62"/>
      <c r="U17" s="62"/>
      <c r="V17" s="36" t="str">
        <f t="shared" si="57"/>
        <v/>
      </c>
      <c r="W17" s="37">
        <f t="shared" si="58"/>
        <v>0</v>
      </c>
      <c r="X17" s="37">
        <f t="shared" si="59"/>
        <v>0</v>
      </c>
      <c r="Y17" s="37">
        <f t="shared" si="60"/>
        <v>150</v>
      </c>
      <c r="Z17" s="37">
        <f t="shared" si="61"/>
        <v>0</v>
      </c>
      <c r="AA17" s="37">
        <f t="shared" si="62"/>
        <v>0</v>
      </c>
      <c r="AB17" s="37">
        <f t="shared" si="63"/>
        <v>0</v>
      </c>
      <c r="AC17" s="37">
        <f t="shared" si="64"/>
        <v>150</v>
      </c>
      <c r="AD17" s="37">
        <f t="shared" si="65"/>
        <v>0</v>
      </c>
      <c r="AE17" s="37">
        <f t="shared" si="66"/>
        <v>0</v>
      </c>
      <c r="AF17" s="37">
        <f t="shared" si="67"/>
        <v>0</v>
      </c>
      <c r="AG17" s="37">
        <f t="shared" si="68"/>
        <v>0</v>
      </c>
      <c r="AH17" s="37">
        <f t="shared" si="69"/>
        <v>0</v>
      </c>
      <c r="AI17" s="37">
        <f t="shared" si="70"/>
        <v>0</v>
      </c>
      <c r="AK17" s="64"/>
      <c r="AL17" s="65"/>
      <c r="AM17" s="65"/>
      <c r="AN17" s="65"/>
      <c r="AO17" s="66"/>
      <c r="AP17" s="67"/>
      <c r="AQ17" s="66"/>
      <c r="AR17" s="68"/>
      <c r="AS17" s="68"/>
      <c r="AT17" s="68"/>
      <c r="AU17" s="68"/>
      <c r="AV17" s="64"/>
      <c r="AW17" s="91">
        <f t="shared" si="46"/>
        <v>0</v>
      </c>
      <c r="AX17" s="92">
        <f t="shared" si="71"/>
        <v>300</v>
      </c>
      <c r="AY17" s="93">
        <f t="shared" si="47"/>
        <v>300</v>
      </c>
      <c r="BA17" s="64"/>
      <c r="BB17" s="65"/>
      <c r="BC17" s="65"/>
      <c r="BD17" s="65"/>
      <c r="BE17" s="66"/>
      <c r="BF17" s="67"/>
      <c r="BG17" s="66"/>
      <c r="BH17" s="68"/>
      <c r="BI17" s="68"/>
      <c r="BJ17" s="68"/>
      <c r="BK17" s="68"/>
      <c r="BL17" s="64"/>
      <c r="BM17" s="91">
        <f t="shared" si="48"/>
        <v>0</v>
      </c>
      <c r="BN17" s="92">
        <f t="shared" si="72"/>
        <v>300</v>
      </c>
      <c r="BO17" s="93">
        <f t="shared" si="49"/>
        <v>300</v>
      </c>
      <c r="BQ17" s="64"/>
      <c r="BR17" s="65"/>
      <c r="BS17" s="65"/>
      <c r="BT17" s="65"/>
      <c r="BU17" s="66"/>
      <c r="BV17" s="67"/>
      <c r="BW17" s="66"/>
      <c r="BX17" s="68"/>
      <c r="BY17" s="68"/>
      <c r="BZ17" s="68"/>
      <c r="CA17" s="68"/>
      <c r="CB17" s="64"/>
      <c r="CC17" s="91">
        <f t="shared" si="50"/>
        <v>0</v>
      </c>
      <c r="CD17" s="92">
        <f t="shared" si="73"/>
        <v>300</v>
      </c>
      <c r="CE17" s="93">
        <f t="shared" si="51"/>
        <v>300</v>
      </c>
      <c r="CG17" s="64"/>
      <c r="CH17" s="65"/>
      <c r="CI17" s="65"/>
      <c r="CJ17" s="65"/>
      <c r="CK17" s="66"/>
      <c r="CL17" s="67"/>
      <c r="CM17" s="66"/>
      <c r="CN17" s="68"/>
      <c r="CO17" s="68"/>
      <c r="CP17" s="68"/>
      <c r="CQ17" s="68"/>
      <c r="CR17" s="64"/>
      <c r="CS17" s="91">
        <f t="shared" si="52"/>
        <v>0</v>
      </c>
      <c r="CT17" s="92">
        <f t="shared" si="74"/>
        <v>300</v>
      </c>
      <c r="CU17" s="93">
        <f t="shared" si="53"/>
        <v>300</v>
      </c>
    </row>
    <row r="18" spans="1:99" ht="12.75" x14ac:dyDescent="0.2">
      <c r="A18" s="31"/>
      <c r="B18" s="31"/>
      <c r="C18" s="32" t="s">
        <v>42</v>
      </c>
      <c r="D18" s="33">
        <v>1</v>
      </c>
      <c r="E18" s="34">
        <v>250</v>
      </c>
      <c r="F18" s="35">
        <v>12</v>
      </c>
      <c r="G18" s="8">
        <f t="shared" si="54"/>
        <v>20.833333333333332</v>
      </c>
      <c r="H18" s="9">
        <f t="shared" si="55"/>
        <v>250</v>
      </c>
      <c r="I18" s="62"/>
      <c r="J18" s="62"/>
      <c r="K18" s="62">
        <v>1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6" t="str">
        <f t="shared" si="57"/>
        <v/>
      </c>
      <c r="W18" s="37">
        <f t="shared" si="58"/>
        <v>0</v>
      </c>
      <c r="X18" s="37">
        <f t="shared" si="59"/>
        <v>0</v>
      </c>
      <c r="Y18" s="37">
        <f t="shared" si="60"/>
        <v>250</v>
      </c>
      <c r="Z18" s="37">
        <f t="shared" si="61"/>
        <v>0</v>
      </c>
      <c r="AA18" s="37">
        <f t="shared" si="62"/>
        <v>0</v>
      </c>
      <c r="AB18" s="37">
        <f t="shared" si="63"/>
        <v>0</v>
      </c>
      <c r="AC18" s="37">
        <f t="shared" si="64"/>
        <v>0</v>
      </c>
      <c r="AD18" s="37">
        <f t="shared" si="65"/>
        <v>0</v>
      </c>
      <c r="AE18" s="37">
        <f t="shared" si="66"/>
        <v>0</v>
      </c>
      <c r="AF18" s="37">
        <f t="shared" si="67"/>
        <v>0</v>
      </c>
      <c r="AG18" s="37">
        <f t="shared" si="68"/>
        <v>0</v>
      </c>
      <c r="AH18" s="37">
        <f t="shared" si="69"/>
        <v>0</v>
      </c>
      <c r="AI18" s="37">
        <f t="shared" si="70"/>
        <v>0</v>
      </c>
      <c r="AK18" s="64"/>
      <c r="AL18" s="65"/>
      <c r="AM18" s="65"/>
      <c r="AN18" s="65"/>
      <c r="AO18" s="66"/>
      <c r="AP18" s="67"/>
      <c r="AQ18" s="66"/>
      <c r="AR18" s="68"/>
      <c r="AS18" s="68"/>
      <c r="AT18" s="68"/>
      <c r="AU18" s="68"/>
      <c r="AV18" s="64"/>
      <c r="AW18" s="91">
        <f t="shared" si="46"/>
        <v>0</v>
      </c>
      <c r="AX18" s="92">
        <f t="shared" si="71"/>
        <v>250</v>
      </c>
      <c r="AY18" s="93">
        <f t="shared" si="47"/>
        <v>250</v>
      </c>
      <c r="BA18" s="64"/>
      <c r="BB18" s="65"/>
      <c r="BC18" s="65"/>
      <c r="BD18" s="65"/>
      <c r="BE18" s="66"/>
      <c r="BF18" s="67"/>
      <c r="BG18" s="66"/>
      <c r="BH18" s="68"/>
      <c r="BI18" s="68"/>
      <c r="BJ18" s="68"/>
      <c r="BK18" s="68"/>
      <c r="BL18" s="64"/>
      <c r="BM18" s="91">
        <f t="shared" si="48"/>
        <v>0</v>
      </c>
      <c r="BN18" s="92">
        <f t="shared" si="72"/>
        <v>250</v>
      </c>
      <c r="BO18" s="93">
        <f t="shared" si="49"/>
        <v>250</v>
      </c>
      <c r="BQ18" s="64"/>
      <c r="BR18" s="65"/>
      <c r="BS18" s="65"/>
      <c r="BT18" s="65"/>
      <c r="BU18" s="66"/>
      <c r="BV18" s="67"/>
      <c r="BW18" s="66"/>
      <c r="BX18" s="68"/>
      <c r="BY18" s="68"/>
      <c r="BZ18" s="68"/>
      <c r="CA18" s="68"/>
      <c r="CB18" s="64"/>
      <c r="CC18" s="91">
        <f t="shared" si="50"/>
        <v>0</v>
      </c>
      <c r="CD18" s="92">
        <f t="shared" si="73"/>
        <v>250</v>
      </c>
      <c r="CE18" s="93">
        <f t="shared" si="51"/>
        <v>250</v>
      </c>
      <c r="CG18" s="64"/>
      <c r="CH18" s="65"/>
      <c r="CI18" s="65"/>
      <c r="CJ18" s="65"/>
      <c r="CK18" s="66"/>
      <c r="CL18" s="67"/>
      <c r="CM18" s="66"/>
      <c r="CN18" s="68"/>
      <c r="CO18" s="68"/>
      <c r="CP18" s="68"/>
      <c r="CQ18" s="68"/>
      <c r="CR18" s="64"/>
      <c r="CS18" s="91">
        <f t="shared" si="52"/>
        <v>0</v>
      </c>
      <c r="CT18" s="92">
        <f t="shared" si="74"/>
        <v>250</v>
      </c>
      <c r="CU18" s="93">
        <f t="shared" si="53"/>
        <v>250</v>
      </c>
    </row>
    <row r="19" spans="1:99" ht="12.75" x14ac:dyDescent="0.2">
      <c r="A19" s="31"/>
      <c r="B19" s="31"/>
      <c r="C19" s="32" t="s">
        <v>43</v>
      </c>
      <c r="D19" s="33">
        <v>1</v>
      </c>
      <c r="E19" s="34">
        <v>50</v>
      </c>
      <c r="F19" s="35">
        <v>1</v>
      </c>
      <c r="G19" s="8">
        <f t="shared" si="54"/>
        <v>50</v>
      </c>
      <c r="H19" s="9">
        <f t="shared" si="55"/>
        <v>600</v>
      </c>
      <c r="I19" s="62">
        <f t="shared" si="56"/>
        <v>8.3333333333333329E-2</v>
      </c>
      <c r="J19" s="62">
        <f t="shared" si="56"/>
        <v>8.3333333333333329E-2</v>
      </c>
      <c r="K19" s="62">
        <f t="shared" si="56"/>
        <v>8.3333333333333329E-2</v>
      </c>
      <c r="L19" s="62">
        <f t="shared" si="56"/>
        <v>8.3333333333333329E-2</v>
      </c>
      <c r="M19" s="62">
        <f t="shared" si="56"/>
        <v>8.3333333333333329E-2</v>
      </c>
      <c r="N19" s="62">
        <f t="shared" si="56"/>
        <v>8.3333333333333329E-2</v>
      </c>
      <c r="O19" s="62">
        <f t="shared" si="56"/>
        <v>8.3333333333333329E-2</v>
      </c>
      <c r="P19" s="62">
        <f t="shared" si="56"/>
        <v>8.3333333333333329E-2</v>
      </c>
      <c r="Q19" s="62">
        <f t="shared" si="56"/>
        <v>8.3333333333333329E-2</v>
      </c>
      <c r="R19" s="62">
        <f t="shared" si="56"/>
        <v>8.3333333333333329E-2</v>
      </c>
      <c r="S19" s="62">
        <f t="shared" si="56"/>
        <v>8.3333333333333329E-2</v>
      </c>
      <c r="T19" s="62">
        <f t="shared" si="56"/>
        <v>8.3333333333333329E-2</v>
      </c>
      <c r="U19" s="62"/>
      <c r="V19" s="36" t="str">
        <f t="shared" si="57"/>
        <v/>
      </c>
      <c r="W19" s="37">
        <f t="shared" si="58"/>
        <v>50</v>
      </c>
      <c r="X19" s="37">
        <f t="shared" si="59"/>
        <v>50</v>
      </c>
      <c r="Y19" s="37">
        <f t="shared" si="60"/>
        <v>50</v>
      </c>
      <c r="Z19" s="37">
        <f t="shared" si="61"/>
        <v>50</v>
      </c>
      <c r="AA19" s="37">
        <f t="shared" si="62"/>
        <v>50</v>
      </c>
      <c r="AB19" s="37">
        <f t="shared" si="63"/>
        <v>50</v>
      </c>
      <c r="AC19" s="37">
        <f t="shared" si="64"/>
        <v>50</v>
      </c>
      <c r="AD19" s="37">
        <f t="shared" si="65"/>
        <v>50</v>
      </c>
      <c r="AE19" s="37">
        <f t="shared" si="66"/>
        <v>50</v>
      </c>
      <c r="AF19" s="37">
        <f t="shared" si="67"/>
        <v>50</v>
      </c>
      <c r="AG19" s="37">
        <f t="shared" si="68"/>
        <v>50</v>
      </c>
      <c r="AH19" s="37">
        <f t="shared" si="69"/>
        <v>50</v>
      </c>
      <c r="AI19" s="37">
        <f t="shared" si="70"/>
        <v>0</v>
      </c>
      <c r="AK19" s="64"/>
      <c r="AL19" s="65"/>
      <c r="AM19" s="65"/>
      <c r="AN19" s="65"/>
      <c r="AO19" s="66"/>
      <c r="AP19" s="67"/>
      <c r="AQ19" s="66"/>
      <c r="AR19" s="68"/>
      <c r="AS19" s="68"/>
      <c r="AT19" s="68"/>
      <c r="AU19" s="68"/>
      <c r="AV19" s="64"/>
      <c r="AW19" s="91">
        <f t="shared" si="46"/>
        <v>0</v>
      </c>
      <c r="AX19" s="92">
        <f t="shared" si="71"/>
        <v>600</v>
      </c>
      <c r="AY19" s="93">
        <f t="shared" si="47"/>
        <v>600</v>
      </c>
      <c r="BA19" s="64"/>
      <c r="BB19" s="65"/>
      <c r="BC19" s="65"/>
      <c r="BD19" s="65"/>
      <c r="BE19" s="66"/>
      <c r="BF19" s="67"/>
      <c r="BG19" s="66"/>
      <c r="BH19" s="68"/>
      <c r="BI19" s="68"/>
      <c r="BJ19" s="68"/>
      <c r="BK19" s="68"/>
      <c r="BL19" s="64"/>
      <c r="BM19" s="91">
        <f t="shared" si="48"/>
        <v>0</v>
      </c>
      <c r="BN19" s="92">
        <f t="shared" si="72"/>
        <v>600</v>
      </c>
      <c r="BO19" s="93">
        <f t="shared" si="49"/>
        <v>600</v>
      </c>
      <c r="BQ19" s="64"/>
      <c r="BR19" s="65"/>
      <c r="BS19" s="65"/>
      <c r="BT19" s="65"/>
      <c r="BU19" s="66"/>
      <c r="BV19" s="67"/>
      <c r="BW19" s="66"/>
      <c r="BX19" s="68"/>
      <c r="BY19" s="68"/>
      <c r="BZ19" s="68"/>
      <c r="CA19" s="68"/>
      <c r="CB19" s="64"/>
      <c r="CC19" s="91">
        <f t="shared" si="50"/>
        <v>0</v>
      </c>
      <c r="CD19" s="92">
        <f t="shared" si="73"/>
        <v>600</v>
      </c>
      <c r="CE19" s="93">
        <f t="shared" si="51"/>
        <v>600</v>
      </c>
      <c r="CG19" s="64"/>
      <c r="CH19" s="65"/>
      <c r="CI19" s="65"/>
      <c r="CJ19" s="65"/>
      <c r="CK19" s="66"/>
      <c r="CL19" s="67"/>
      <c r="CM19" s="66"/>
      <c r="CN19" s="68"/>
      <c r="CO19" s="68"/>
      <c r="CP19" s="68"/>
      <c r="CQ19" s="68"/>
      <c r="CR19" s="64"/>
      <c r="CS19" s="91">
        <f t="shared" si="52"/>
        <v>0</v>
      </c>
      <c r="CT19" s="92">
        <f t="shared" si="74"/>
        <v>600</v>
      </c>
      <c r="CU19" s="93">
        <f t="shared" si="53"/>
        <v>600</v>
      </c>
    </row>
    <row r="20" spans="1:99" ht="12.75" x14ac:dyDescent="0.2">
      <c r="A20" s="31"/>
      <c r="B20" s="31"/>
      <c r="C20" s="32" t="s">
        <v>74</v>
      </c>
      <c r="D20" s="33">
        <v>1</v>
      </c>
      <c r="E20" s="34">
        <v>200</v>
      </c>
      <c r="F20" s="35">
        <v>1</v>
      </c>
      <c r="G20" s="8">
        <f t="shared" si="54"/>
        <v>200</v>
      </c>
      <c r="H20" s="9">
        <f t="shared" si="55"/>
        <v>2400</v>
      </c>
      <c r="I20" s="62">
        <v>0.05</v>
      </c>
      <c r="J20" s="62">
        <v>0.05</v>
      </c>
      <c r="K20" s="62">
        <v>0.05</v>
      </c>
      <c r="L20" s="62">
        <v>0.1</v>
      </c>
      <c r="M20" s="62">
        <v>0.05</v>
      </c>
      <c r="N20" s="62">
        <v>0.05</v>
      </c>
      <c r="O20" s="62">
        <v>0.2</v>
      </c>
      <c r="P20" s="62">
        <v>0.2</v>
      </c>
      <c r="Q20" s="62">
        <v>0.1</v>
      </c>
      <c r="R20" s="62">
        <v>0.05</v>
      </c>
      <c r="S20" s="62">
        <v>0.05</v>
      </c>
      <c r="T20" s="62">
        <v>0.05</v>
      </c>
      <c r="U20" s="62"/>
      <c r="V20" s="36" t="str">
        <f t="shared" si="57"/>
        <v/>
      </c>
      <c r="W20" s="37">
        <f t="shared" si="58"/>
        <v>120</v>
      </c>
      <c r="X20" s="37">
        <f t="shared" si="59"/>
        <v>120</v>
      </c>
      <c r="Y20" s="37">
        <f t="shared" si="60"/>
        <v>120</v>
      </c>
      <c r="Z20" s="37">
        <f t="shared" si="61"/>
        <v>240</v>
      </c>
      <c r="AA20" s="37">
        <f t="shared" si="62"/>
        <v>120</v>
      </c>
      <c r="AB20" s="37">
        <f t="shared" si="63"/>
        <v>120</v>
      </c>
      <c r="AC20" s="37">
        <f t="shared" si="64"/>
        <v>480</v>
      </c>
      <c r="AD20" s="37">
        <f t="shared" si="65"/>
        <v>480</v>
      </c>
      <c r="AE20" s="37">
        <f t="shared" si="66"/>
        <v>240</v>
      </c>
      <c r="AF20" s="37">
        <f t="shared" si="67"/>
        <v>120</v>
      </c>
      <c r="AG20" s="37">
        <f t="shared" si="68"/>
        <v>120</v>
      </c>
      <c r="AH20" s="37">
        <f t="shared" si="69"/>
        <v>120</v>
      </c>
      <c r="AI20" s="37">
        <f t="shared" si="70"/>
        <v>0</v>
      </c>
      <c r="AK20" s="64"/>
      <c r="AL20" s="65"/>
      <c r="AM20" s="65"/>
      <c r="AN20" s="65"/>
      <c r="AO20" s="66"/>
      <c r="AP20" s="67"/>
      <c r="AQ20" s="66"/>
      <c r="AR20" s="68"/>
      <c r="AS20" s="68"/>
      <c r="AT20" s="68"/>
      <c r="AU20" s="68"/>
      <c r="AV20" s="64"/>
      <c r="AW20" s="91">
        <f t="shared" si="46"/>
        <v>0</v>
      </c>
      <c r="AX20" s="92">
        <f t="shared" si="71"/>
        <v>2400</v>
      </c>
      <c r="AY20" s="93">
        <f t="shared" si="47"/>
        <v>2400</v>
      </c>
      <c r="BA20" s="64"/>
      <c r="BB20" s="65"/>
      <c r="BC20" s="65"/>
      <c r="BD20" s="65"/>
      <c r="BE20" s="66"/>
      <c r="BF20" s="67"/>
      <c r="BG20" s="66"/>
      <c r="BH20" s="68"/>
      <c r="BI20" s="68"/>
      <c r="BJ20" s="68"/>
      <c r="BK20" s="68"/>
      <c r="BL20" s="64"/>
      <c r="BM20" s="91">
        <f t="shared" si="48"/>
        <v>0</v>
      </c>
      <c r="BN20" s="92">
        <f t="shared" si="72"/>
        <v>2400</v>
      </c>
      <c r="BO20" s="93">
        <f t="shared" si="49"/>
        <v>2400</v>
      </c>
      <c r="BQ20" s="64"/>
      <c r="BR20" s="65"/>
      <c r="BS20" s="65"/>
      <c r="BT20" s="65"/>
      <c r="BU20" s="66"/>
      <c r="BV20" s="67"/>
      <c r="BW20" s="66"/>
      <c r="BX20" s="68"/>
      <c r="BY20" s="68"/>
      <c r="BZ20" s="68"/>
      <c r="CA20" s="68"/>
      <c r="CB20" s="64"/>
      <c r="CC20" s="91">
        <f t="shared" si="50"/>
        <v>0</v>
      </c>
      <c r="CD20" s="92">
        <f t="shared" si="73"/>
        <v>2400</v>
      </c>
      <c r="CE20" s="93">
        <f t="shared" si="51"/>
        <v>2400</v>
      </c>
      <c r="CG20" s="64"/>
      <c r="CH20" s="65"/>
      <c r="CI20" s="65"/>
      <c r="CJ20" s="65"/>
      <c r="CK20" s="66"/>
      <c r="CL20" s="67"/>
      <c r="CM20" s="66"/>
      <c r="CN20" s="68"/>
      <c r="CO20" s="68"/>
      <c r="CP20" s="68"/>
      <c r="CQ20" s="68"/>
      <c r="CR20" s="64"/>
      <c r="CS20" s="91">
        <f t="shared" si="52"/>
        <v>0</v>
      </c>
      <c r="CT20" s="92">
        <f t="shared" si="74"/>
        <v>2400</v>
      </c>
      <c r="CU20" s="93">
        <f t="shared" si="53"/>
        <v>2400</v>
      </c>
    </row>
    <row r="21" spans="1:99" ht="12.75" x14ac:dyDescent="0.2">
      <c r="A21" s="31"/>
      <c r="B21" s="31"/>
      <c r="C21" s="32" t="s">
        <v>75</v>
      </c>
      <c r="D21" s="33">
        <v>1</v>
      </c>
      <c r="E21" s="34">
        <v>25</v>
      </c>
      <c r="F21" s="35">
        <v>1</v>
      </c>
      <c r="G21" s="8">
        <f t="shared" si="54"/>
        <v>25</v>
      </c>
      <c r="H21" s="9">
        <f t="shared" si="55"/>
        <v>300</v>
      </c>
      <c r="I21" s="62">
        <v>0.04</v>
      </c>
      <c r="J21" s="62">
        <v>0.04</v>
      </c>
      <c r="K21" s="62">
        <v>0.04</v>
      </c>
      <c r="L21" s="62">
        <v>0.04</v>
      </c>
      <c r="M21" s="62">
        <v>0.04</v>
      </c>
      <c r="N21" s="62">
        <v>0.04</v>
      </c>
      <c r="O21" s="62">
        <v>0.04</v>
      </c>
      <c r="P21" s="62">
        <v>0.04</v>
      </c>
      <c r="Q21" s="62">
        <v>0.04</v>
      </c>
      <c r="R21" s="62">
        <v>0.04</v>
      </c>
      <c r="S21" s="62">
        <v>0.04</v>
      </c>
      <c r="T21" s="62">
        <v>0.04</v>
      </c>
      <c r="U21" s="62">
        <v>0.52</v>
      </c>
      <c r="V21" s="36" t="str">
        <f t="shared" si="57"/>
        <v/>
      </c>
      <c r="W21" s="37">
        <f t="shared" si="58"/>
        <v>12</v>
      </c>
      <c r="X21" s="37">
        <f t="shared" si="59"/>
        <v>12</v>
      </c>
      <c r="Y21" s="37">
        <f t="shared" si="60"/>
        <v>12</v>
      </c>
      <c r="Z21" s="37">
        <f t="shared" si="61"/>
        <v>12</v>
      </c>
      <c r="AA21" s="37">
        <f t="shared" si="62"/>
        <v>12</v>
      </c>
      <c r="AB21" s="37">
        <f t="shared" si="63"/>
        <v>12</v>
      </c>
      <c r="AC21" s="37">
        <f t="shared" si="64"/>
        <v>12</v>
      </c>
      <c r="AD21" s="37">
        <f t="shared" si="65"/>
        <v>12</v>
      </c>
      <c r="AE21" s="37">
        <f t="shared" si="66"/>
        <v>12</v>
      </c>
      <c r="AF21" s="37">
        <f t="shared" si="67"/>
        <v>12</v>
      </c>
      <c r="AG21" s="37">
        <f t="shared" si="68"/>
        <v>12</v>
      </c>
      <c r="AH21" s="37">
        <f t="shared" si="69"/>
        <v>12</v>
      </c>
      <c r="AI21" s="37">
        <f t="shared" si="70"/>
        <v>156</v>
      </c>
      <c r="AK21" s="64"/>
      <c r="AL21" s="65"/>
      <c r="AM21" s="65"/>
      <c r="AN21" s="65"/>
      <c r="AO21" s="66"/>
      <c r="AP21" s="67"/>
      <c r="AQ21" s="66"/>
      <c r="AR21" s="68"/>
      <c r="AS21" s="68"/>
      <c r="AT21" s="68"/>
      <c r="AU21" s="68"/>
      <c r="AV21" s="64"/>
      <c r="AW21" s="91">
        <f t="shared" si="46"/>
        <v>0</v>
      </c>
      <c r="AX21" s="92">
        <f t="shared" si="71"/>
        <v>300</v>
      </c>
      <c r="AY21" s="93">
        <f t="shared" si="47"/>
        <v>300</v>
      </c>
      <c r="BA21" s="64"/>
      <c r="BB21" s="65"/>
      <c r="BC21" s="65"/>
      <c r="BD21" s="65"/>
      <c r="BE21" s="66"/>
      <c r="BF21" s="67"/>
      <c r="BG21" s="66"/>
      <c r="BH21" s="68"/>
      <c r="BI21" s="68"/>
      <c r="BJ21" s="68"/>
      <c r="BK21" s="68"/>
      <c r="BL21" s="64"/>
      <c r="BM21" s="91">
        <f t="shared" si="48"/>
        <v>0</v>
      </c>
      <c r="BN21" s="92">
        <f t="shared" si="72"/>
        <v>300</v>
      </c>
      <c r="BO21" s="93">
        <f t="shared" si="49"/>
        <v>300</v>
      </c>
      <c r="BQ21" s="64"/>
      <c r="BR21" s="65"/>
      <c r="BS21" s="65"/>
      <c r="BT21" s="65"/>
      <c r="BU21" s="66"/>
      <c r="BV21" s="67"/>
      <c r="BW21" s="66"/>
      <c r="BX21" s="68"/>
      <c r="BY21" s="68"/>
      <c r="BZ21" s="68"/>
      <c r="CA21" s="68"/>
      <c r="CB21" s="64"/>
      <c r="CC21" s="91">
        <f t="shared" si="50"/>
        <v>0</v>
      </c>
      <c r="CD21" s="92">
        <f t="shared" si="73"/>
        <v>300</v>
      </c>
      <c r="CE21" s="93">
        <f t="shared" si="51"/>
        <v>300</v>
      </c>
      <c r="CG21" s="64"/>
      <c r="CH21" s="65"/>
      <c r="CI21" s="65"/>
      <c r="CJ21" s="65"/>
      <c r="CK21" s="66"/>
      <c r="CL21" s="67"/>
      <c r="CM21" s="66"/>
      <c r="CN21" s="68"/>
      <c r="CO21" s="68"/>
      <c r="CP21" s="68"/>
      <c r="CQ21" s="68"/>
      <c r="CR21" s="64"/>
      <c r="CS21" s="91">
        <f t="shared" si="52"/>
        <v>0</v>
      </c>
      <c r="CT21" s="92">
        <f t="shared" si="74"/>
        <v>300</v>
      </c>
      <c r="CU21" s="93">
        <f t="shared" si="53"/>
        <v>300</v>
      </c>
    </row>
    <row r="22" spans="1:99" ht="12.75" x14ac:dyDescent="0.2">
      <c r="A22" s="31" t="s">
        <v>47</v>
      </c>
      <c r="B22" s="31"/>
      <c r="C22" s="32" t="s">
        <v>25</v>
      </c>
      <c r="D22" s="33">
        <v>4</v>
      </c>
      <c r="E22" s="34">
        <v>10</v>
      </c>
      <c r="F22" s="35">
        <v>1</v>
      </c>
      <c r="G22" s="8">
        <f t="shared" si="54"/>
        <v>40</v>
      </c>
      <c r="H22" s="9">
        <f t="shared" si="55"/>
        <v>480</v>
      </c>
      <c r="I22" s="62">
        <f t="shared" ref="I22:T22" si="75">1/12</f>
        <v>8.3333333333333329E-2</v>
      </c>
      <c r="J22" s="62">
        <f t="shared" si="75"/>
        <v>8.3333333333333329E-2</v>
      </c>
      <c r="K22" s="62">
        <f t="shared" si="75"/>
        <v>8.3333333333333329E-2</v>
      </c>
      <c r="L22" s="62">
        <f t="shared" si="75"/>
        <v>8.3333333333333329E-2</v>
      </c>
      <c r="M22" s="62">
        <f t="shared" si="75"/>
        <v>8.3333333333333329E-2</v>
      </c>
      <c r="N22" s="62">
        <f t="shared" si="75"/>
        <v>8.3333333333333329E-2</v>
      </c>
      <c r="O22" s="62">
        <f t="shared" si="75"/>
        <v>8.3333333333333329E-2</v>
      </c>
      <c r="P22" s="62">
        <f t="shared" si="75"/>
        <v>8.3333333333333329E-2</v>
      </c>
      <c r="Q22" s="62">
        <f t="shared" si="75"/>
        <v>8.3333333333333329E-2</v>
      </c>
      <c r="R22" s="62">
        <f t="shared" si="75"/>
        <v>8.3333333333333329E-2</v>
      </c>
      <c r="S22" s="62">
        <f t="shared" si="75"/>
        <v>8.3333333333333329E-2</v>
      </c>
      <c r="T22" s="62">
        <f t="shared" si="75"/>
        <v>8.3333333333333329E-2</v>
      </c>
      <c r="U22" s="62"/>
      <c r="V22" s="36" t="str">
        <f t="shared" si="57"/>
        <v/>
      </c>
      <c r="W22" s="37">
        <f t="shared" si="58"/>
        <v>40</v>
      </c>
      <c r="X22" s="37">
        <f t="shared" si="59"/>
        <v>40</v>
      </c>
      <c r="Y22" s="37">
        <f t="shared" si="60"/>
        <v>40</v>
      </c>
      <c r="Z22" s="37">
        <f t="shared" si="61"/>
        <v>40</v>
      </c>
      <c r="AA22" s="37">
        <f t="shared" si="62"/>
        <v>40</v>
      </c>
      <c r="AB22" s="37">
        <f t="shared" si="63"/>
        <v>40</v>
      </c>
      <c r="AC22" s="37">
        <f t="shared" si="64"/>
        <v>40</v>
      </c>
      <c r="AD22" s="37">
        <f t="shared" si="65"/>
        <v>40</v>
      </c>
      <c r="AE22" s="37">
        <f t="shared" si="66"/>
        <v>40</v>
      </c>
      <c r="AF22" s="37">
        <f t="shared" si="67"/>
        <v>40</v>
      </c>
      <c r="AG22" s="37">
        <f t="shared" si="68"/>
        <v>40</v>
      </c>
      <c r="AH22" s="37">
        <f t="shared" si="69"/>
        <v>40</v>
      </c>
      <c r="AI22" s="37">
        <f t="shared" si="70"/>
        <v>0</v>
      </c>
      <c r="AK22" s="64"/>
      <c r="AL22" s="65"/>
      <c r="AM22" s="65"/>
      <c r="AN22" s="65"/>
      <c r="AO22" s="66"/>
      <c r="AP22" s="67"/>
      <c r="AQ22" s="66"/>
      <c r="AR22" s="68"/>
      <c r="AS22" s="68"/>
      <c r="AT22" s="68"/>
      <c r="AU22" s="68"/>
      <c r="AV22" s="64"/>
      <c r="AW22" s="91">
        <f t="shared" si="46"/>
        <v>0</v>
      </c>
      <c r="AX22" s="92">
        <f t="shared" si="71"/>
        <v>480</v>
      </c>
      <c r="AY22" s="93">
        <f t="shared" si="47"/>
        <v>480</v>
      </c>
      <c r="BA22" s="64"/>
      <c r="BB22" s="65"/>
      <c r="BC22" s="65"/>
      <c r="BD22" s="65"/>
      <c r="BE22" s="66"/>
      <c r="BF22" s="67"/>
      <c r="BG22" s="66"/>
      <c r="BH22" s="68"/>
      <c r="BI22" s="68"/>
      <c r="BJ22" s="68"/>
      <c r="BK22" s="68"/>
      <c r="BL22" s="64"/>
      <c r="BM22" s="91">
        <f t="shared" si="48"/>
        <v>0</v>
      </c>
      <c r="BN22" s="92">
        <f t="shared" si="72"/>
        <v>480</v>
      </c>
      <c r="BO22" s="93">
        <f t="shared" si="49"/>
        <v>480</v>
      </c>
      <c r="BQ22" s="64"/>
      <c r="BR22" s="65"/>
      <c r="BS22" s="65"/>
      <c r="BT22" s="65"/>
      <c r="BU22" s="66"/>
      <c r="BV22" s="67"/>
      <c r="BW22" s="66"/>
      <c r="BX22" s="68"/>
      <c r="BY22" s="68"/>
      <c r="BZ22" s="68"/>
      <c r="CA22" s="68"/>
      <c r="CB22" s="64"/>
      <c r="CC22" s="91">
        <f t="shared" si="50"/>
        <v>0</v>
      </c>
      <c r="CD22" s="92">
        <f t="shared" si="73"/>
        <v>480</v>
      </c>
      <c r="CE22" s="93">
        <f t="shared" si="51"/>
        <v>480</v>
      </c>
      <c r="CG22" s="64"/>
      <c r="CH22" s="65"/>
      <c r="CI22" s="65"/>
      <c r="CJ22" s="65"/>
      <c r="CK22" s="66"/>
      <c r="CL22" s="67"/>
      <c r="CM22" s="66"/>
      <c r="CN22" s="68"/>
      <c r="CO22" s="68"/>
      <c r="CP22" s="68"/>
      <c r="CQ22" s="68"/>
      <c r="CR22" s="64"/>
      <c r="CS22" s="91">
        <f t="shared" si="52"/>
        <v>0</v>
      </c>
      <c r="CT22" s="92">
        <f t="shared" si="74"/>
        <v>480</v>
      </c>
      <c r="CU22" s="93">
        <f t="shared" si="53"/>
        <v>480</v>
      </c>
    </row>
    <row r="23" spans="1:99" ht="12.75" x14ac:dyDescent="0.2">
      <c r="A23" s="31" t="s">
        <v>77</v>
      </c>
      <c r="B23" s="31" t="s">
        <v>70</v>
      </c>
      <c r="C23" s="32" t="s">
        <v>78</v>
      </c>
      <c r="D23" s="33">
        <v>1</v>
      </c>
      <c r="E23" s="34">
        <v>700</v>
      </c>
      <c r="F23" s="35">
        <v>1</v>
      </c>
      <c r="G23" s="8">
        <f t="shared" si="54"/>
        <v>700</v>
      </c>
      <c r="H23" s="9">
        <f t="shared" si="55"/>
        <v>8400</v>
      </c>
      <c r="I23" s="62">
        <f t="shared" ref="I23:T29" si="76">1/12</f>
        <v>8.3333333333333329E-2</v>
      </c>
      <c r="J23" s="62">
        <f t="shared" si="76"/>
        <v>8.3333333333333329E-2</v>
      </c>
      <c r="K23" s="62">
        <f t="shared" si="76"/>
        <v>8.3333333333333329E-2</v>
      </c>
      <c r="L23" s="62">
        <f t="shared" si="76"/>
        <v>8.3333333333333329E-2</v>
      </c>
      <c r="M23" s="62">
        <f t="shared" si="76"/>
        <v>8.3333333333333329E-2</v>
      </c>
      <c r="N23" s="62">
        <f t="shared" si="76"/>
        <v>8.3333333333333329E-2</v>
      </c>
      <c r="O23" s="62">
        <f t="shared" si="76"/>
        <v>8.3333333333333329E-2</v>
      </c>
      <c r="P23" s="62">
        <f t="shared" si="76"/>
        <v>8.3333333333333329E-2</v>
      </c>
      <c r="Q23" s="62">
        <f t="shared" si="76"/>
        <v>8.3333333333333329E-2</v>
      </c>
      <c r="R23" s="62">
        <f t="shared" si="76"/>
        <v>8.3333333333333329E-2</v>
      </c>
      <c r="S23" s="62">
        <f t="shared" si="76"/>
        <v>8.3333333333333329E-2</v>
      </c>
      <c r="T23" s="62">
        <f t="shared" si="76"/>
        <v>8.3333333333333329E-2</v>
      </c>
      <c r="U23" s="62"/>
      <c r="V23" s="36" t="str">
        <f t="shared" si="57"/>
        <v/>
      </c>
      <c r="W23" s="37">
        <f t="shared" si="58"/>
        <v>700</v>
      </c>
      <c r="X23" s="37">
        <f t="shared" si="59"/>
        <v>700</v>
      </c>
      <c r="Y23" s="37">
        <f t="shared" si="60"/>
        <v>700</v>
      </c>
      <c r="Z23" s="37">
        <f t="shared" si="61"/>
        <v>700</v>
      </c>
      <c r="AA23" s="37">
        <f t="shared" si="62"/>
        <v>700</v>
      </c>
      <c r="AB23" s="37">
        <f t="shared" si="63"/>
        <v>700</v>
      </c>
      <c r="AC23" s="37">
        <f t="shared" si="64"/>
        <v>700</v>
      </c>
      <c r="AD23" s="37">
        <f t="shared" si="65"/>
        <v>700</v>
      </c>
      <c r="AE23" s="37">
        <f t="shared" si="66"/>
        <v>700</v>
      </c>
      <c r="AF23" s="37">
        <f t="shared" si="67"/>
        <v>700</v>
      </c>
      <c r="AG23" s="37">
        <f t="shared" si="68"/>
        <v>700</v>
      </c>
      <c r="AH23" s="37">
        <f t="shared" si="69"/>
        <v>700</v>
      </c>
      <c r="AI23" s="37">
        <f t="shared" si="70"/>
        <v>0</v>
      </c>
      <c r="AK23" s="64"/>
      <c r="AL23" s="65"/>
      <c r="AM23" s="65"/>
      <c r="AN23" s="65"/>
      <c r="AO23" s="66"/>
      <c r="AP23" s="67"/>
      <c r="AQ23" s="66"/>
      <c r="AR23" s="68"/>
      <c r="AS23" s="68"/>
      <c r="AT23" s="68"/>
      <c r="AU23" s="68"/>
      <c r="AV23" s="64"/>
      <c r="AW23" s="91">
        <f t="shared" si="46"/>
        <v>0</v>
      </c>
      <c r="AX23" s="92">
        <f t="shared" si="71"/>
        <v>8400</v>
      </c>
      <c r="AY23" s="93">
        <f t="shared" si="47"/>
        <v>8400</v>
      </c>
      <c r="BA23" s="64"/>
      <c r="BB23" s="65"/>
      <c r="BC23" s="65"/>
      <c r="BD23" s="65"/>
      <c r="BE23" s="66"/>
      <c r="BF23" s="67"/>
      <c r="BG23" s="66"/>
      <c r="BH23" s="68"/>
      <c r="BI23" s="68"/>
      <c r="BJ23" s="68"/>
      <c r="BK23" s="68"/>
      <c r="BL23" s="64"/>
      <c r="BM23" s="91">
        <f t="shared" si="48"/>
        <v>0</v>
      </c>
      <c r="BN23" s="92">
        <f t="shared" si="72"/>
        <v>8400</v>
      </c>
      <c r="BO23" s="93">
        <f t="shared" si="49"/>
        <v>8400</v>
      </c>
      <c r="BQ23" s="64"/>
      <c r="BR23" s="65"/>
      <c r="BS23" s="65"/>
      <c r="BT23" s="65"/>
      <c r="BU23" s="66"/>
      <c r="BV23" s="67"/>
      <c r="BW23" s="66"/>
      <c r="BX23" s="68"/>
      <c r="BY23" s="68"/>
      <c r="BZ23" s="68"/>
      <c r="CA23" s="68"/>
      <c r="CB23" s="64"/>
      <c r="CC23" s="91">
        <f t="shared" si="50"/>
        <v>0</v>
      </c>
      <c r="CD23" s="92">
        <f t="shared" si="73"/>
        <v>8400</v>
      </c>
      <c r="CE23" s="93">
        <f t="shared" si="51"/>
        <v>8400</v>
      </c>
      <c r="CG23" s="64"/>
      <c r="CH23" s="65"/>
      <c r="CI23" s="65"/>
      <c r="CJ23" s="65"/>
      <c r="CK23" s="66"/>
      <c r="CL23" s="67"/>
      <c r="CM23" s="66"/>
      <c r="CN23" s="68"/>
      <c r="CO23" s="68"/>
      <c r="CP23" s="68"/>
      <c r="CQ23" s="68"/>
      <c r="CR23" s="64"/>
      <c r="CS23" s="91">
        <f t="shared" si="52"/>
        <v>0</v>
      </c>
      <c r="CT23" s="92">
        <f t="shared" si="74"/>
        <v>8400</v>
      </c>
      <c r="CU23" s="93">
        <f t="shared" si="53"/>
        <v>8400</v>
      </c>
    </row>
    <row r="24" spans="1:99" ht="12.75" x14ac:dyDescent="0.2">
      <c r="A24" s="31"/>
      <c r="B24" s="31" t="s">
        <v>59</v>
      </c>
      <c r="C24" s="32" t="s">
        <v>79</v>
      </c>
      <c r="D24" s="33">
        <v>1</v>
      </c>
      <c r="E24" s="34">
        <v>50</v>
      </c>
      <c r="F24" s="35">
        <v>1</v>
      </c>
      <c r="G24" s="8">
        <f t="shared" si="54"/>
        <v>50</v>
      </c>
      <c r="H24" s="9">
        <f t="shared" si="55"/>
        <v>600</v>
      </c>
      <c r="I24" s="62">
        <f t="shared" si="76"/>
        <v>8.3333333333333329E-2</v>
      </c>
      <c r="J24" s="62">
        <f t="shared" si="76"/>
        <v>8.3333333333333329E-2</v>
      </c>
      <c r="K24" s="62">
        <f t="shared" si="76"/>
        <v>8.3333333333333329E-2</v>
      </c>
      <c r="L24" s="62">
        <f t="shared" si="76"/>
        <v>8.3333333333333329E-2</v>
      </c>
      <c r="M24" s="62">
        <f t="shared" si="76"/>
        <v>8.3333333333333329E-2</v>
      </c>
      <c r="N24" s="62">
        <f t="shared" si="76"/>
        <v>8.3333333333333329E-2</v>
      </c>
      <c r="O24" s="62">
        <f t="shared" si="76"/>
        <v>8.3333333333333329E-2</v>
      </c>
      <c r="P24" s="62">
        <f t="shared" si="76"/>
        <v>8.3333333333333329E-2</v>
      </c>
      <c r="Q24" s="62">
        <f t="shared" si="76"/>
        <v>8.3333333333333329E-2</v>
      </c>
      <c r="R24" s="62">
        <f t="shared" si="76"/>
        <v>8.3333333333333329E-2</v>
      </c>
      <c r="S24" s="62">
        <f t="shared" si="76"/>
        <v>8.3333333333333329E-2</v>
      </c>
      <c r="T24" s="62">
        <f t="shared" si="76"/>
        <v>8.3333333333333329E-2</v>
      </c>
      <c r="U24" s="62"/>
      <c r="V24" s="36" t="str">
        <f t="shared" si="57"/>
        <v/>
      </c>
      <c r="W24" s="37">
        <f t="shared" si="58"/>
        <v>50</v>
      </c>
      <c r="X24" s="37">
        <f t="shared" si="59"/>
        <v>50</v>
      </c>
      <c r="Y24" s="37">
        <f t="shared" si="60"/>
        <v>50</v>
      </c>
      <c r="Z24" s="37">
        <f t="shared" si="61"/>
        <v>50</v>
      </c>
      <c r="AA24" s="37">
        <f t="shared" si="62"/>
        <v>50</v>
      </c>
      <c r="AB24" s="37">
        <f t="shared" si="63"/>
        <v>50</v>
      </c>
      <c r="AC24" s="37">
        <f t="shared" si="64"/>
        <v>50</v>
      </c>
      <c r="AD24" s="37">
        <f t="shared" si="65"/>
        <v>50</v>
      </c>
      <c r="AE24" s="37">
        <f t="shared" si="66"/>
        <v>50</v>
      </c>
      <c r="AF24" s="37">
        <f t="shared" si="67"/>
        <v>50</v>
      </c>
      <c r="AG24" s="37">
        <f t="shared" si="68"/>
        <v>50</v>
      </c>
      <c r="AH24" s="37">
        <f t="shared" si="69"/>
        <v>50</v>
      </c>
      <c r="AI24" s="37">
        <f t="shared" si="70"/>
        <v>0</v>
      </c>
      <c r="AK24" s="64"/>
      <c r="AL24" s="65"/>
      <c r="AM24" s="65"/>
      <c r="AN24" s="65"/>
      <c r="AO24" s="66"/>
      <c r="AP24" s="67"/>
      <c r="AQ24" s="66"/>
      <c r="AR24" s="68"/>
      <c r="AS24" s="68"/>
      <c r="AT24" s="68"/>
      <c r="AU24" s="68"/>
      <c r="AV24" s="64"/>
      <c r="AW24" s="91">
        <f t="shared" si="46"/>
        <v>0</v>
      </c>
      <c r="AX24" s="92">
        <f t="shared" si="71"/>
        <v>600</v>
      </c>
      <c r="AY24" s="93">
        <f t="shared" si="47"/>
        <v>600</v>
      </c>
      <c r="BA24" s="64"/>
      <c r="BB24" s="65"/>
      <c r="BC24" s="65"/>
      <c r="BD24" s="65"/>
      <c r="BE24" s="66"/>
      <c r="BF24" s="67"/>
      <c r="BG24" s="66"/>
      <c r="BH24" s="68"/>
      <c r="BI24" s="68"/>
      <c r="BJ24" s="68"/>
      <c r="BK24" s="68"/>
      <c r="BL24" s="64"/>
      <c r="BM24" s="91">
        <f t="shared" si="48"/>
        <v>0</v>
      </c>
      <c r="BN24" s="92">
        <f t="shared" si="72"/>
        <v>600</v>
      </c>
      <c r="BO24" s="93">
        <f t="shared" si="49"/>
        <v>600</v>
      </c>
      <c r="BQ24" s="64"/>
      <c r="BR24" s="65"/>
      <c r="BS24" s="65"/>
      <c r="BT24" s="65"/>
      <c r="BU24" s="66"/>
      <c r="BV24" s="67"/>
      <c r="BW24" s="66"/>
      <c r="BX24" s="68"/>
      <c r="BY24" s="68"/>
      <c r="BZ24" s="68"/>
      <c r="CA24" s="68"/>
      <c r="CB24" s="64"/>
      <c r="CC24" s="91">
        <f t="shared" si="50"/>
        <v>0</v>
      </c>
      <c r="CD24" s="92">
        <f t="shared" si="73"/>
        <v>600</v>
      </c>
      <c r="CE24" s="93">
        <f t="shared" si="51"/>
        <v>600</v>
      </c>
      <c r="CG24" s="64"/>
      <c r="CH24" s="65"/>
      <c r="CI24" s="65"/>
      <c r="CJ24" s="65"/>
      <c r="CK24" s="66"/>
      <c r="CL24" s="67"/>
      <c r="CM24" s="66"/>
      <c r="CN24" s="68"/>
      <c r="CO24" s="68"/>
      <c r="CP24" s="68"/>
      <c r="CQ24" s="68"/>
      <c r="CR24" s="64"/>
      <c r="CS24" s="91">
        <f t="shared" si="52"/>
        <v>0</v>
      </c>
      <c r="CT24" s="92">
        <f t="shared" si="74"/>
        <v>600</v>
      </c>
      <c r="CU24" s="93">
        <f t="shared" si="53"/>
        <v>600</v>
      </c>
    </row>
    <row r="25" spans="1:99" ht="12.75" x14ac:dyDescent="0.2">
      <c r="A25" s="31" t="s">
        <v>80</v>
      </c>
      <c r="B25" s="31"/>
      <c r="C25" s="32"/>
      <c r="D25" s="33">
        <v>4</v>
      </c>
      <c r="E25" s="34">
        <v>300</v>
      </c>
      <c r="F25" s="35">
        <v>12</v>
      </c>
      <c r="G25" s="8">
        <f t="shared" si="54"/>
        <v>100</v>
      </c>
      <c r="H25" s="9">
        <f t="shared" si="55"/>
        <v>1200</v>
      </c>
      <c r="I25" s="62">
        <f t="shared" si="76"/>
        <v>8.3333333333333329E-2</v>
      </c>
      <c r="J25" s="62">
        <f t="shared" si="76"/>
        <v>8.3333333333333329E-2</v>
      </c>
      <c r="K25" s="62">
        <f t="shared" si="76"/>
        <v>8.3333333333333329E-2</v>
      </c>
      <c r="L25" s="62">
        <f t="shared" si="76"/>
        <v>8.3333333333333329E-2</v>
      </c>
      <c r="M25" s="62">
        <f t="shared" si="76"/>
        <v>8.3333333333333329E-2</v>
      </c>
      <c r="N25" s="62">
        <f t="shared" si="76"/>
        <v>8.3333333333333329E-2</v>
      </c>
      <c r="O25" s="62">
        <f t="shared" si="76"/>
        <v>8.3333333333333329E-2</v>
      </c>
      <c r="P25" s="62">
        <f t="shared" si="76"/>
        <v>8.3333333333333329E-2</v>
      </c>
      <c r="Q25" s="62">
        <f t="shared" si="76"/>
        <v>8.3333333333333329E-2</v>
      </c>
      <c r="R25" s="62">
        <f t="shared" si="76"/>
        <v>8.3333333333333329E-2</v>
      </c>
      <c r="S25" s="62">
        <f t="shared" si="76"/>
        <v>8.3333333333333329E-2</v>
      </c>
      <c r="T25" s="62">
        <f t="shared" si="76"/>
        <v>8.3333333333333329E-2</v>
      </c>
      <c r="U25" s="62"/>
      <c r="V25" s="36" t="str">
        <f t="shared" si="57"/>
        <v/>
      </c>
      <c r="W25" s="37">
        <f t="shared" si="58"/>
        <v>100</v>
      </c>
      <c r="X25" s="37">
        <f t="shared" si="59"/>
        <v>100</v>
      </c>
      <c r="Y25" s="37">
        <f t="shared" si="60"/>
        <v>100</v>
      </c>
      <c r="Z25" s="37">
        <f t="shared" si="61"/>
        <v>100</v>
      </c>
      <c r="AA25" s="37">
        <f t="shared" si="62"/>
        <v>100</v>
      </c>
      <c r="AB25" s="37">
        <f t="shared" si="63"/>
        <v>100</v>
      </c>
      <c r="AC25" s="37">
        <f t="shared" si="64"/>
        <v>100</v>
      </c>
      <c r="AD25" s="37">
        <f t="shared" si="65"/>
        <v>100</v>
      </c>
      <c r="AE25" s="37">
        <f t="shared" si="66"/>
        <v>100</v>
      </c>
      <c r="AF25" s="37">
        <f t="shared" si="67"/>
        <v>100</v>
      </c>
      <c r="AG25" s="37">
        <f t="shared" si="68"/>
        <v>100</v>
      </c>
      <c r="AH25" s="37">
        <f t="shared" si="69"/>
        <v>100</v>
      </c>
      <c r="AI25" s="37">
        <f t="shared" si="70"/>
        <v>0</v>
      </c>
      <c r="AK25" s="64"/>
      <c r="AL25" s="65"/>
      <c r="AM25" s="65"/>
      <c r="AN25" s="65"/>
      <c r="AO25" s="66"/>
      <c r="AP25" s="67"/>
      <c r="AQ25" s="66"/>
      <c r="AR25" s="68"/>
      <c r="AS25" s="68"/>
      <c r="AT25" s="68"/>
      <c r="AU25" s="68"/>
      <c r="AV25" s="64"/>
      <c r="AW25" s="91">
        <f t="shared" si="46"/>
        <v>0</v>
      </c>
      <c r="AX25" s="92">
        <f t="shared" si="71"/>
        <v>1200</v>
      </c>
      <c r="AY25" s="93">
        <f t="shared" si="47"/>
        <v>1200</v>
      </c>
      <c r="BA25" s="64"/>
      <c r="BB25" s="65"/>
      <c r="BC25" s="65"/>
      <c r="BD25" s="65"/>
      <c r="BE25" s="66"/>
      <c r="BF25" s="67"/>
      <c r="BG25" s="66"/>
      <c r="BH25" s="68"/>
      <c r="BI25" s="68"/>
      <c r="BJ25" s="68"/>
      <c r="BK25" s="68"/>
      <c r="BL25" s="64"/>
      <c r="BM25" s="91">
        <f t="shared" si="48"/>
        <v>0</v>
      </c>
      <c r="BN25" s="92">
        <f t="shared" si="72"/>
        <v>1200</v>
      </c>
      <c r="BO25" s="93">
        <f t="shared" si="49"/>
        <v>1200</v>
      </c>
      <c r="BQ25" s="64"/>
      <c r="BR25" s="65"/>
      <c r="BS25" s="65"/>
      <c r="BT25" s="65"/>
      <c r="BU25" s="66"/>
      <c r="BV25" s="67"/>
      <c r="BW25" s="66"/>
      <c r="BX25" s="68"/>
      <c r="BY25" s="68"/>
      <c r="BZ25" s="68"/>
      <c r="CA25" s="68"/>
      <c r="CB25" s="64"/>
      <c r="CC25" s="91">
        <f t="shared" si="50"/>
        <v>0</v>
      </c>
      <c r="CD25" s="92">
        <f t="shared" si="73"/>
        <v>1200</v>
      </c>
      <c r="CE25" s="93">
        <f t="shared" si="51"/>
        <v>1200</v>
      </c>
      <c r="CG25" s="64"/>
      <c r="CH25" s="65"/>
      <c r="CI25" s="65"/>
      <c r="CJ25" s="65"/>
      <c r="CK25" s="66"/>
      <c r="CL25" s="67"/>
      <c r="CM25" s="66"/>
      <c r="CN25" s="68"/>
      <c r="CO25" s="68"/>
      <c r="CP25" s="68"/>
      <c r="CQ25" s="68"/>
      <c r="CR25" s="64"/>
      <c r="CS25" s="91">
        <f t="shared" si="52"/>
        <v>0</v>
      </c>
      <c r="CT25" s="92">
        <f t="shared" si="74"/>
        <v>1200</v>
      </c>
      <c r="CU25" s="93">
        <f t="shared" si="53"/>
        <v>1200</v>
      </c>
    </row>
    <row r="26" spans="1:99" ht="12.75" x14ac:dyDescent="0.2">
      <c r="A26" s="31" t="s">
        <v>34</v>
      </c>
      <c r="B26" s="31" t="s">
        <v>81</v>
      </c>
      <c r="C26" s="32" t="s">
        <v>82</v>
      </c>
      <c r="D26" s="33">
        <v>2</v>
      </c>
      <c r="E26" s="34">
        <v>20</v>
      </c>
      <c r="F26" s="35">
        <v>1</v>
      </c>
      <c r="G26" s="8">
        <f t="shared" si="54"/>
        <v>40</v>
      </c>
      <c r="H26" s="9">
        <f t="shared" si="55"/>
        <v>480</v>
      </c>
      <c r="I26" s="62">
        <f t="shared" si="76"/>
        <v>8.3333333333333329E-2</v>
      </c>
      <c r="J26" s="62">
        <f t="shared" si="76"/>
        <v>8.3333333333333329E-2</v>
      </c>
      <c r="K26" s="62">
        <f t="shared" si="76"/>
        <v>8.3333333333333329E-2</v>
      </c>
      <c r="L26" s="62">
        <f t="shared" si="76"/>
        <v>8.3333333333333329E-2</v>
      </c>
      <c r="M26" s="62">
        <f t="shared" si="76"/>
        <v>8.3333333333333329E-2</v>
      </c>
      <c r="N26" s="62">
        <f t="shared" si="76"/>
        <v>8.3333333333333329E-2</v>
      </c>
      <c r="O26" s="62">
        <f t="shared" si="76"/>
        <v>8.3333333333333329E-2</v>
      </c>
      <c r="P26" s="62">
        <f t="shared" si="76"/>
        <v>8.3333333333333329E-2</v>
      </c>
      <c r="Q26" s="62">
        <f t="shared" si="76"/>
        <v>8.3333333333333329E-2</v>
      </c>
      <c r="R26" s="62">
        <f t="shared" si="76"/>
        <v>8.3333333333333329E-2</v>
      </c>
      <c r="S26" s="62">
        <f t="shared" si="76"/>
        <v>8.3333333333333329E-2</v>
      </c>
      <c r="T26" s="62">
        <f t="shared" si="76"/>
        <v>8.3333333333333329E-2</v>
      </c>
      <c r="U26" s="62"/>
      <c r="V26" s="36" t="str">
        <f t="shared" si="57"/>
        <v/>
      </c>
      <c r="W26" s="37">
        <f t="shared" si="58"/>
        <v>40</v>
      </c>
      <c r="X26" s="37">
        <f t="shared" si="59"/>
        <v>40</v>
      </c>
      <c r="Y26" s="37">
        <f t="shared" si="60"/>
        <v>40</v>
      </c>
      <c r="Z26" s="37">
        <f t="shared" si="61"/>
        <v>40</v>
      </c>
      <c r="AA26" s="37">
        <f t="shared" si="62"/>
        <v>40</v>
      </c>
      <c r="AB26" s="37">
        <f t="shared" si="63"/>
        <v>40</v>
      </c>
      <c r="AC26" s="37">
        <f t="shared" si="64"/>
        <v>40</v>
      </c>
      <c r="AD26" s="37">
        <f t="shared" si="65"/>
        <v>40</v>
      </c>
      <c r="AE26" s="37">
        <f t="shared" si="66"/>
        <v>40</v>
      </c>
      <c r="AF26" s="37">
        <f t="shared" si="67"/>
        <v>40</v>
      </c>
      <c r="AG26" s="37">
        <f t="shared" si="68"/>
        <v>40</v>
      </c>
      <c r="AH26" s="37">
        <f t="shared" si="69"/>
        <v>40</v>
      </c>
      <c r="AI26" s="37">
        <f t="shared" si="70"/>
        <v>0</v>
      </c>
      <c r="AK26" s="64"/>
      <c r="AL26" s="65"/>
      <c r="AM26" s="65"/>
      <c r="AN26" s="65"/>
      <c r="AO26" s="66"/>
      <c r="AP26" s="67"/>
      <c r="AQ26" s="66"/>
      <c r="AR26" s="68"/>
      <c r="AS26" s="68"/>
      <c r="AT26" s="68"/>
      <c r="AU26" s="68"/>
      <c r="AV26" s="64"/>
      <c r="AW26" s="91">
        <f t="shared" si="46"/>
        <v>0</v>
      </c>
      <c r="AX26" s="92">
        <f t="shared" si="71"/>
        <v>480</v>
      </c>
      <c r="AY26" s="93">
        <f t="shared" si="47"/>
        <v>480</v>
      </c>
      <c r="BA26" s="64"/>
      <c r="BB26" s="65"/>
      <c r="BC26" s="65"/>
      <c r="BD26" s="65"/>
      <c r="BE26" s="66"/>
      <c r="BF26" s="67"/>
      <c r="BG26" s="66"/>
      <c r="BH26" s="68"/>
      <c r="BI26" s="68"/>
      <c r="BJ26" s="68"/>
      <c r="BK26" s="68"/>
      <c r="BL26" s="64"/>
      <c r="BM26" s="91">
        <f t="shared" si="48"/>
        <v>0</v>
      </c>
      <c r="BN26" s="92">
        <f t="shared" si="72"/>
        <v>480</v>
      </c>
      <c r="BO26" s="93">
        <f t="shared" si="49"/>
        <v>480</v>
      </c>
      <c r="BQ26" s="64"/>
      <c r="BR26" s="65"/>
      <c r="BS26" s="65"/>
      <c r="BT26" s="65"/>
      <c r="BU26" s="66"/>
      <c r="BV26" s="67"/>
      <c r="BW26" s="66"/>
      <c r="BX26" s="68"/>
      <c r="BY26" s="68"/>
      <c r="BZ26" s="68"/>
      <c r="CA26" s="68"/>
      <c r="CB26" s="64"/>
      <c r="CC26" s="91">
        <f t="shared" si="50"/>
        <v>0</v>
      </c>
      <c r="CD26" s="92">
        <f t="shared" si="73"/>
        <v>480</v>
      </c>
      <c r="CE26" s="93">
        <f t="shared" si="51"/>
        <v>480</v>
      </c>
      <c r="CG26" s="64"/>
      <c r="CH26" s="65"/>
      <c r="CI26" s="65"/>
      <c r="CJ26" s="65"/>
      <c r="CK26" s="66"/>
      <c r="CL26" s="67"/>
      <c r="CM26" s="66"/>
      <c r="CN26" s="68"/>
      <c r="CO26" s="68"/>
      <c r="CP26" s="68"/>
      <c r="CQ26" s="68"/>
      <c r="CR26" s="64"/>
      <c r="CS26" s="91">
        <f t="shared" si="52"/>
        <v>0</v>
      </c>
      <c r="CT26" s="92">
        <f t="shared" si="74"/>
        <v>480</v>
      </c>
      <c r="CU26" s="93">
        <f t="shared" si="53"/>
        <v>480</v>
      </c>
    </row>
    <row r="27" spans="1:99" ht="12.75" x14ac:dyDescent="0.2">
      <c r="A27" s="31"/>
      <c r="B27" s="31" t="s">
        <v>35</v>
      </c>
      <c r="C27" s="32" t="s">
        <v>36</v>
      </c>
      <c r="D27" s="33">
        <v>2</v>
      </c>
      <c r="E27" s="34">
        <v>100</v>
      </c>
      <c r="F27" s="35">
        <v>12</v>
      </c>
      <c r="G27" s="8">
        <f t="shared" si="54"/>
        <v>16.666666666666668</v>
      </c>
      <c r="H27" s="9">
        <f t="shared" si="55"/>
        <v>200</v>
      </c>
      <c r="I27" s="62">
        <v>0.5</v>
      </c>
      <c r="J27" s="62"/>
      <c r="K27" s="62"/>
      <c r="L27" s="62"/>
      <c r="M27" s="62"/>
      <c r="N27" s="62"/>
      <c r="O27" s="62">
        <v>0.5</v>
      </c>
      <c r="P27" s="62"/>
      <c r="Q27" s="62"/>
      <c r="R27" s="62"/>
      <c r="S27" s="62"/>
      <c r="T27" s="62"/>
      <c r="U27" s="62"/>
      <c r="V27" s="36" t="str">
        <f t="shared" si="57"/>
        <v/>
      </c>
      <c r="W27" s="37">
        <f t="shared" si="58"/>
        <v>100</v>
      </c>
      <c r="X27" s="37">
        <f t="shared" si="59"/>
        <v>0</v>
      </c>
      <c r="Y27" s="37">
        <f t="shared" si="60"/>
        <v>0</v>
      </c>
      <c r="Z27" s="37">
        <f t="shared" si="61"/>
        <v>0</v>
      </c>
      <c r="AA27" s="37">
        <f t="shared" si="62"/>
        <v>0</v>
      </c>
      <c r="AB27" s="37">
        <f t="shared" si="63"/>
        <v>0</v>
      </c>
      <c r="AC27" s="37">
        <f t="shared" si="64"/>
        <v>100</v>
      </c>
      <c r="AD27" s="37">
        <f t="shared" si="65"/>
        <v>0</v>
      </c>
      <c r="AE27" s="37">
        <f t="shared" si="66"/>
        <v>0</v>
      </c>
      <c r="AF27" s="37">
        <f t="shared" si="67"/>
        <v>0</v>
      </c>
      <c r="AG27" s="37">
        <f t="shared" si="68"/>
        <v>0</v>
      </c>
      <c r="AH27" s="37">
        <f t="shared" si="69"/>
        <v>0</v>
      </c>
      <c r="AI27" s="37">
        <f t="shared" si="70"/>
        <v>0</v>
      </c>
      <c r="AK27" s="64"/>
      <c r="AL27" s="65"/>
      <c r="AM27" s="65"/>
      <c r="AN27" s="65"/>
      <c r="AO27" s="66"/>
      <c r="AP27" s="67"/>
      <c r="AQ27" s="66"/>
      <c r="AR27" s="68"/>
      <c r="AS27" s="68"/>
      <c r="AT27" s="68"/>
      <c r="AU27" s="68"/>
      <c r="AV27" s="64"/>
      <c r="AW27" s="91">
        <f t="shared" si="46"/>
        <v>0</v>
      </c>
      <c r="AX27" s="92">
        <f t="shared" si="71"/>
        <v>200</v>
      </c>
      <c r="AY27" s="93">
        <f t="shared" si="47"/>
        <v>200</v>
      </c>
      <c r="BA27" s="64"/>
      <c r="BB27" s="65"/>
      <c r="BC27" s="65"/>
      <c r="BD27" s="65"/>
      <c r="BE27" s="66"/>
      <c r="BF27" s="67"/>
      <c r="BG27" s="66"/>
      <c r="BH27" s="68"/>
      <c r="BI27" s="68"/>
      <c r="BJ27" s="68"/>
      <c r="BK27" s="68"/>
      <c r="BL27" s="64"/>
      <c r="BM27" s="91">
        <f t="shared" si="48"/>
        <v>0</v>
      </c>
      <c r="BN27" s="92">
        <f t="shared" si="72"/>
        <v>200</v>
      </c>
      <c r="BO27" s="93">
        <f t="shared" si="49"/>
        <v>200</v>
      </c>
      <c r="BQ27" s="64"/>
      <c r="BR27" s="65"/>
      <c r="BS27" s="65"/>
      <c r="BT27" s="65"/>
      <c r="BU27" s="66"/>
      <c r="BV27" s="67"/>
      <c r="BW27" s="66"/>
      <c r="BX27" s="68"/>
      <c r="BY27" s="68"/>
      <c r="BZ27" s="68"/>
      <c r="CA27" s="68"/>
      <c r="CB27" s="64"/>
      <c r="CC27" s="91">
        <f t="shared" si="50"/>
        <v>0</v>
      </c>
      <c r="CD27" s="92">
        <f t="shared" si="73"/>
        <v>200</v>
      </c>
      <c r="CE27" s="93">
        <f t="shared" si="51"/>
        <v>200</v>
      </c>
      <c r="CG27" s="64"/>
      <c r="CH27" s="65"/>
      <c r="CI27" s="65"/>
      <c r="CJ27" s="65"/>
      <c r="CK27" s="66"/>
      <c r="CL27" s="67"/>
      <c r="CM27" s="66"/>
      <c r="CN27" s="68"/>
      <c r="CO27" s="68"/>
      <c r="CP27" s="68"/>
      <c r="CQ27" s="68"/>
      <c r="CR27" s="64"/>
      <c r="CS27" s="91">
        <f t="shared" si="52"/>
        <v>0</v>
      </c>
      <c r="CT27" s="92">
        <f t="shared" si="74"/>
        <v>200</v>
      </c>
      <c r="CU27" s="93">
        <f t="shared" si="53"/>
        <v>200</v>
      </c>
    </row>
    <row r="28" spans="1:99" ht="12.75" x14ac:dyDescent="0.2">
      <c r="A28" s="31"/>
      <c r="B28" s="31"/>
      <c r="C28" s="32" t="s">
        <v>37</v>
      </c>
      <c r="D28" s="33">
        <v>2</v>
      </c>
      <c r="E28" s="34">
        <v>50</v>
      </c>
      <c r="F28" s="35">
        <v>24</v>
      </c>
      <c r="G28" s="8">
        <f t="shared" si="54"/>
        <v>4.166666666666667</v>
      </c>
      <c r="H28" s="9">
        <f t="shared" si="55"/>
        <v>50</v>
      </c>
      <c r="I28" s="62"/>
      <c r="J28" s="62"/>
      <c r="K28" s="62"/>
      <c r="L28" s="62">
        <v>0.5</v>
      </c>
      <c r="M28" s="62"/>
      <c r="N28" s="62"/>
      <c r="O28" s="62">
        <v>0.5</v>
      </c>
      <c r="P28" s="62"/>
      <c r="Q28" s="62"/>
      <c r="R28" s="62"/>
      <c r="S28" s="62"/>
      <c r="T28" s="62"/>
      <c r="U28" s="62"/>
      <c r="V28" s="36" t="str">
        <f t="shared" si="57"/>
        <v/>
      </c>
      <c r="W28" s="37">
        <f t="shared" si="58"/>
        <v>0</v>
      </c>
      <c r="X28" s="37">
        <f t="shared" si="59"/>
        <v>0</v>
      </c>
      <c r="Y28" s="37">
        <f t="shared" si="60"/>
        <v>0</v>
      </c>
      <c r="Z28" s="37">
        <f t="shared" si="61"/>
        <v>25</v>
      </c>
      <c r="AA28" s="37">
        <f t="shared" si="62"/>
        <v>0</v>
      </c>
      <c r="AB28" s="37">
        <f t="shared" si="63"/>
        <v>0</v>
      </c>
      <c r="AC28" s="37">
        <f t="shared" si="64"/>
        <v>25</v>
      </c>
      <c r="AD28" s="37">
        <f t="shared" si="65"/>
        <v>0</v>
      </c>
      <c r="AE28" s="37">
        <f t="shared" si="66"/>
        <v>0</v>
      </c>
      <c r="AF28" s="37">
        <f t="shared" si="67"/>
        <v>0</v>
      </c>
      <c r="AG28" s="37">
        <f t="shared" si="68"/>
        <v>0</v>
      </c>
      <c r="AH28" s="37">
        <f t="shared" si="69"/>
        <v>0</v>
      </c>
      <c r="AI28" s="37">
        <f t="shared" si="70"/>
        <v>0</v>
      </c>
      <c r="AK28" s="64"/>
      <c r="AL28" s="65"/>
      <c r="AM28" s="65"/>
      <c r="AN28" s="65"/>
      <c r="AO28" s="66"/>
      <c r="AP28" s="65"/>
      <c r="AQ28" s="66"/>
      <c r="AR28" s="68"/>
      <c r="AS28" s="68"/>
      <c r="AT28" s="68"/>
      <c r="AU28" s="68"/>
      <c r="AV28" s="64"/>
      <c r="AW28" s="91">
        <f t="shared" si="46"/>
        <v>0</v>
      </c>
      <c r="AX28" s="92">
        <f t="shared" si="71"/>
        <v>50</v>
      </c>
      <c r="AY28" s="93">
        <f t="shared" si="47"/>
        <v>50</v>
      </c>
      <c r="BA28" s="64"/>
      <c r="BB28" s="65"/>
      <c r="BC28" s="65"/>
      <c r="BD28" s="65"/>
      <c r="BE28" s="66"/>
      <c r="BF28" s="65"/>
      <c r="BG28" s="66"/>
      <c r="BH28" s="68"/>
      <c r="BI28" s="68"/>
      <c r="BJ28" s="68"/>
      <c r="BK28" s="68"/>
      <c r="BL28" s="64"/>
      <c r="BM28" s="91">
        <f t="shared" si="48"/>
        <v>0</v>
      </c>
      <c r="BN28" s="92">
        <f t="shared" si="72"/>
        <v>50</v>
      </c>
      <c r="BO28" s="93">
        <f t="shared" si="49"/>
        <v>50</v>
      </c>
      <c r="BQ28" s="64"/>
      <c r="BR28" s="65"/>
      <c r="BS28" s="65"/>
      <c r="BT28" s="65"/>
      <c r="BU28" s="66"/>
      <c r="BV28" s="65"/>
      <c r="BW28" s="66"/>
      <c r="BX28" s="68"/>
      <c r="BY28" s="68"/>
      <c r="BZ28" s="68"/>
      <c r="CA28" s="68"/>
      <c r="CB28" s="64"/>
      <c r="CC28" s="91">
        <f t="shared" si="50"/>
        <v>0</v>
      </c>
      <c r="CD28" s="92">
        <f t="shared" si="73"/>
        <v>50</v>
      </c>
      <c r="CE28" s="93">
        <f t="shared" si="51"/>
        <v>50</v>
      </c>
      <c r="CG28" s="64"/>
      <c r="CH28" s="65"/>
      <c r="CI28" s="65"/>
      <c r="CJ28" s="65"/>
      <c r="CK28" s="66"/>
      <c r="CL28" s="65"/>
      <c r="CM28" s="66"/>
      <c r="CN28" s="68"/>
      <c r="CO28" s="68"/>
      <c r="CP28" s="68"/>
      <c r="CQ28" s="68"/>
      <c r="CR28" s="64"/>
      <c r="CS28" s="91">
        <f t="shared" si="52"/>
        <v>0</v>
      </c>
      <c r="CT28" s="92">
        <f t="shared" si="74"/>
        <v>50</v>
      </c>
      <c r="CU28" s="93">
        <f t="shared" si="53"/>
        <v>50</v>
      </c>
    </row>
    <row r="29" spans="1:99" ht="12.75" x14ac:dyDescent="0.2">
      <c r="A29" s="31"/>
      <c r="B29" s="31"/>
      <c r="C29" s="32" t="s">
        <v>56</v>
      </c>
      <c r="D29" s="33">
        <v>2</v>
      </c>
      <c r="E29" s="34">
        <v>2000</v>
      </c>
      <c r="F29" s="35">
        <v>12</v>
      </c>
      <c r="G29" s="8">
        <f t="shared" si="54"/>
        <v>333.33333333333331</v>
      </c>
      <c r="H29" s="9">
        <f t="shared" si="55"/>
        <v>4000</v>
      </c>
      <c r="I29" s="62">
        <f t="shared" si="76"/>
        <v>8.3333333333333329E-2</v>
      </c>
      <c r="J29" s="62">
        <f t="shared" si="76"/>
        <v>8.3333333333333329E-2</v>
      </c>
      <c r="K29" s="62">
        <f t="shared" si="76"/>
        <v>8.3333333333333329E-2</v>
      </c>
      <c r="L29" s="62">
        <f t="shared" si="76"/>
        <v>8.3333333333333329E-2</v>
      </c>
      <c r="M29" s="62">
        <f t="shared" si="76"/>
        <v>8.3333333333333329E-2</v>
      </c>
      <c r="N29" s="62">
        <f t="shared" si="76"/>
        <v>8.3333333333333329E-2</v>
      </c>
      <c r="O29" s="62">
        <f t="shared" si="76"/>
        <v>8.3333333333333329E-2</v>
      </c>
      <c r="P29" s="62">
        <f t="shared" si="76"/>
        <v>8.3333333333333329E-2</v>
      </c>
      <c r="Q29" s="62">
        <f t="shared" si="76"/>
        <v>8.3333333333333329E-2</v>
      </c>
      <c r="R29" s="62">
        <f t="shared" si="76"/>
        <v>8.3333333333333329E-2</v>
      </c>
      <c r="S29" s="62">
        <f t="shared" si="76"/>
        <v>8.3333333333333329E-2</v>
      </c>
      <c r="T29" s="62">
        <f t="shared" si="76"/>
        <v>8.3333333333333329E-2</v>
      </c>
      <c r="U29" s="62"/>
      <c r="V29" s="36" t="str">
        <f t="shared" si="57"/>
        <v/>
      </c>
      <c r="W29" s="37">
        <f t="shared" si="58"/>
        <v>333.33333333333331</v>
      </c>
      <c r="X29" s="37">
        <f t="shared" si="59"/>
        <v>333.33333333333331</v>
      </c>
      <c r="Y29" s="37">
        <f t="shared" si="60"/>
        <v>333.33333333333331</v>
      </c>
      <c r="Z29" s="37">
        <f t="shared" si="61"/>
        <v>333.33333333333331</v>
      </c>
      <c r="AA29" s="37">
        <f t="shared" si="62"/>
        <v>333.33333333333331</v>
      </c>
      <c r="AB29" s="37">
        <f t="shared" si="63"/>
        <v>333.33333333333331</v>
      </c>
      <c r="AC29" s="37">
        <f t="shared" si="64"/>
        <v>333.33333333333331</v>
      </c>
      <c r="AD29" s="37">
        <f t="shared" si="65"/>
        <v>333.33333333333331</v>
      </c>
      <c r="AE29" s="37">
        <f t="shared" si="66"/>
        <v>333.33333333333331</v>
      </c>
      <c r="AF29" s="37">
        <f t="shared" si="67"/>
        <v>333.33333333333331</v>
      </c>
      <c r="AG29" s="37">
        <f t="shared" si="68"/>
        <v>333.33333333333331</v>
      </c>
      <c r="AH29" s="37">
        <f t="shared" si="69"/>
        <v>333.33333333333331</v>
      </c>
      <c r="AI29" s="37">
        <f t="shared" si="70"/>
        <v>0</v>
      </c>
      <c r="AK29" s="64"/>
      <c r="AL29" s="65"/>
      <c r="AM29" s="65"/>
      <c r="AN29" s="65"/>
      <c r="AO29" s="66"/>
      <c r="AP29" s="67"/>
      <c r="AQ29" s="66"/>
      <c r="AR29" s="68"/>
      <c r="AS29" s="68"/>
      <c r="AT29" s="68"/>
      <c r="AU29" s="68"/>
      <c r="AV29" s="64"/>
      <c r="AW29" s="91">
        <f>SUM(AK29:AV29)</f>
        <v>0</v>
      </c>
      <c r="AX29" s="92">
        <f t="shared" si="71"/>
        <v>4000</v>
      </c>
      <c r="AY29" s="93">
        <f>AX29-AW29</f>
        <v>4000</v>
      </c>
      <c r="BA29" s="64"/>
      <c r="BB29" s="65"/>
      <c r="BC29" s="65"/>
      <c r="BD29" s="65"/>
      <c r="BE29" s="66"/>
      <c r="BF29" s="67"/>
      <c r="BG29" s="66"/>
      <c r="BH29" s="68"/>
      <c r="BI29" s="68"/>
      <c r="BJ29" s="68"/>
      <c r="BK29" s="68"/>
      <c r="BL29" s="64"/>
      <c r="BM29" s="91">
        <f>SUM(BA29:BL29)</f>
        <v>0</v>
      </c>
      <c r="BN29" s="92">
        <f t="shared" si="72"/>
        <v>4000</v>
      </c>
      <c r="BO29" s="93">
        <f>BN29-BM29</f>
        <v>4000</v>
      </c>
      <c r="BQ29" s="64"/>
      <c r="BR29" s="65"/>
      <c r="BS29" s="65"/>
      <c r="BT29" s="65"/>
      <c r="BU29" s="66"/>
      <c r="BV29" s="67"/>
      <c r="BW29" s="66"/>
      <c r="BX29" s="68"/>
      <c r="BY29" s="68"/>
      <c r="BZ29" s="68"/>
      <c r="CA29" s="68"/>
      <c r="CB29" s="64"/>
      <c r="CC29" s="91">
        <f>SUM(BQ29:CB29)</f>
        <v>0</v>
      </c>
      <c r="CD29" s="92">
        <f t="shared" si="73"/>
        <v>4000</v>
      </c>
      <c r="CE29" s="93">
        <f>CD29-CC29</f>
        <v>4000</v>
      </c>
      <c r="CG29" s="64"/>
      <c r="CH29" s="65"/>
      <c r="CI29" s="65"/>
      <c r="CJ29" s="65"/>
      <c r="CK29" s="66"/>
      <c r="CL29" s="67"/>
      <c r="CM29" s="66"/>
      <c r="CN29" s="68"/>
      <c r="CO29" s="68"/>
      <c r="CP29" s="68"/>
      <c r="CQ29" s="68"/>
      <c r="CR29" s="64"/>
      <c r="CS29" s="91">
        <f>SUM(CG29:CR29)</f>
        <v>0</v>
      </c>
      <c r="CT29" s="92">
        <f t="shared" si="74"/>
        <v>4000</v>
      </c>
      <c r="CU29" s="93">
        <f>CT29-CS29</f>
        <v>4000</v>
      </c>
    </row>
    <row r="30" spans="1:99" ht="12.75" x14ac:dyDescent="0.2">
      <c r="A30" s="31"/>
      <c r="B30" s="31"/>
      <c r="C30" s="32" t="s">
        <v>60</v>
      </c>
      <c r="D30" s="33">
        <v>2</v>
      </c>
      <c r="E30" s="34">
        <v>150</v>
      </c>
      <c r="F30" s="35">
        <v>12</v>
      </c>
      <c r="G30" s="8">
        <f t="shared" si="54"/>
        <v>25</v>
      </c>
      <c r="H30" s="9">
        <f t="shared" si="55"/>
        <v>300</v>
      </c>
      <c r="I30" s="62"/>
      <c r="J30" s="62"/>
      <c r="K30" s="62"/>
      <c r="L30" s="62">
        <v>0.5</v>
      </c>
      <c r="M30" s="62"/>
      <c r="N30" s="62"/>
      <c r="O30" s="62">
        <v>0.5</v>
      </c>
      <c r="P30" s="62"/>
      <c r="Q30" s="62"/>
      <c r="R30" s="62"/>
      <c r="S30" s="62"/>
      <c r="T30" s="62"/>
      <c r="U30" s="62"/>
      <c r="V30" s="36" t="str">
        <f t="shared" si="57"/>
        <v/>
      </c>
      <c r="W30" s="37">
        <f t="shared" si="58"/>
        <v>0</v>
      </c>
      <c r="X30" s="37">
        <f t="shared" si="59"/>
        <v>0</v>
      </c>
      <c r="Y30" s="37">
        <f t="shared" si="60"/>
        <v>0</v>
      </c>
      <c r="Z30" s="37">
        <f t="shared" si="61"/>
        <v>150</v>
      </c>
      <c r="AA30" s="37">
        <f t="shared" si="62"/>
        <v>0</v>
      </c>
      <c r="AB30" s="37">
        <f t="shared" si="63"/>
        <v>0</v>
      </c>
      <c r="AC30" s="37">
        <f t="shared" si="64"/>
        <v>150</v>
      </c>
      <c r="AD30" s="37">
        <f t="shared" si="65"/>
        <v>0</v>
      </c>
      <c r="AE30" s="37">
        <f t="shared" si="66"/>
        <v>0</v>
      </c>
      <c r="AF30" s="37">
        <f t="shared" si="67"/>
        <v>0</v>
      </c>
      <c r="AG30" s="37">
        <f t="shared" si="68"/>
        <v>0</v>
      </c>
      <c r="AH30" s="37">
        <f t="shared" si="69"/>
        <v>0</v>
      </c>
      <c r="AI30" s="37">
        <f t="shared" si="70"/>
        <v>0</v>
      </c>
      <c r="AK30" s="64"/>
      <c r="AL30" s="65"/>
      <c r="AM30" s="65"/>
      <c r="AN30" s="65"/>
      <c r="AO30" s="66"/>
      <c r="AP30" s="67"/>
      <c r="AQ30" s="66"/>
      <c r="AR30" s="68"/>
      <c r="AS30" s="68"/>
      <c r="AT30" s="68"/>
      <c r="AU30" s="68"/>
      <c r="AV30" s="64"/>
      <c r="AW30" s="91">
        <f t="shared" ref="AW30:AW70" si="77">SUM(AK30:AV30)</f>
        <v>0</v>
      </c>
      <c r="AX30" s="92">
        <f t="shared" si="71"/>
        <v>300</v>
      </c>
      <c r="AY30" s="93">
        <f t="shared" ref="AY30:AY70" si="78">AX30-AW30</f>
        <v>300</v>
      </c>
      <c r="BA30" s="64"/>
      <c r="BB30" s="65"/>
      <c r="BC30" s="65"/>
      <c r="BD30" s="65"/>
      <c r="BE30" s="66"/>
      <c r="BF30" s="67"/>
      <c r="BG30" s="66"/>
      <c r="BH30" s="68"/>
      <c r="BI30" s="68"/>
      <c r="BJ30" s="68"/>
      <c r="BK30" s="68"/>
      <c r="BL30" s="64"/>
      <c r="BM30" s="91">
        <f t="shared" ref="BM30:BM70" si="79">SUM(BA30:BL30)</f>
        <v>0</v>
      </c>
      <c r="BN30" s="92">
        <f t="shared" si="72"/>
        <v>300</v>
      </c>
      <c r="BO30" s="93">
        <f t="shared" ref="BO30:BO70" si="80">BN30-BM30</f>
        <v>300</v>
      </c>
      <c r="BQ30" s="64"/>
      <c r="BR30" s="65"/>
      <c r="BS30" s="65"/>
      <c r="BT30" s="65"/>
      <c r="BU30" s="66"/>
      <c r="BV30" s="67"/>
      <c r="BW30" s="66"/>
      <c r="BX30" s="68"/>
      <c r="BY30" s="68"/>
      <c r="BZ30" s="68"/>
      <c r="CA30" s="68"/>
      <c r="CB30" s="64"/>
      <c r="CC30" s="91">
        <f t="shared" ref="CC30:CC70" si="81">SUM(BQ30:CB30)</f>
        <v>0</v>
      </c>
      <c r="CD30" s="92">
        <f t="shared" si="73"/>
        <v>300</v>
      </c>
      <c r="CE30" s="93">
        <f t="shared" ref="CE30:CE70" si="82">CD30-CC30</f>
        <v>300</v>
      </c>
      <c r="CG30" s="64"/>
      <c r="CH30" s="65"/>
      <c r="CI30" s="65"/>
      <c r="CJ30" s="65"/>
      <c r="CK30" s="66"/>
      <c r="CL30" s="67"/>
      <c r="CM30" s="66"/>
      <c r="CN30" s="68"/>
      <c r="CO30" s="68"/>
      <c r="CP30" s="68"/>
      <c r="CQ30" s="68"/>
      <c r="CR30" s="64"/>
      <c r="CS30" s="91">
        <f t="shared" ref="CS30:CS70" si="83">SUM(CG30:CR30)</f>
        <v>0</v>
      </c>
      <c r="CT30" s="92">
        <f t="shared" si="74"/>
        <v>300</v>
      </c>
      <c r="CU30" s="93">
        <f t="shared" ref="CU30:CU70" si="84">CT30-CS30</f>
        <v>300</v>
      </c>
    </row>
    <row r="31" spans="1:99" ht="12.75" x14ac:dyDescent="0.2">
      <c r="A31" s="31"/>
      <c r="B31" s="31"/>
      <c r="C31" s="32" t="s">
        <v>83</v>
      </c>
      <c r="D31" s="33">
        <v>2</v>
      </c>
      <c r="E31" s="34">
        <v>500</v>
      </c>
      <c r="F31" s="35">
        <v>48</v>
      </c>
      <c r="G31" s="8">
        <f t="shared" si="54"/>
        <v>20.833333333333332</v>
      </c>
      <c r="H31" s="9">
        <f t="shared" si="55"/>
        <v>250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>
        <v>1</v>
      </c>
      <c r="V31" s="36" t="str">
        <f t="shared" si="57"/>
        <v/>
      </c>
      <c r="W31" s="37">
        <f t="shared" si="58"/>
        <v>0</v>
      </c>
      <c r="X31" s="37">
        <f t="shared" si="59"/>
        <v>0</v>
      </c>
      <c r="Y31" s="37">
        <f t="shared" si="60"/>
        <v>0</v>
      </c>
      <c r="Z31" s="37">
        <f t="shared" si="61"/>
        <v>0</v>
      </c>
      <c r="AA31" s="37">
        <f t="shared" si="62"/>
        <v>0</v>
      </c>
      <c r="AB31" s="37">
        <f t="shared" si="63"/>
        <v>0</v>
      </c>
      <c r="AC31" s="37">
        <f t="shared" si="64"/>
        <v>0</v>
      </c>
      <c r="AD31" s="37">
        <f t="shared" si="65"/>
        <v>0</v>
      </c>
      <c r="AE31" s="37">
        <f t="shared" si="66"/>
        <v>0</v>
      </c>
      <c r="AF31" s="37">
        <f t="shared" si="67"/>
        <v>0</v>
      </c>
      <c r="AG31" s="37">
        <f t="shared" si="68"/>
        <v>0</v>
      </c>
      <c r="AH31" s="37">
        <f t="shared" si="69"/>
        <v>0</v>
      </c>
      <c r="AI31" s="37">
        <f t="shared" si="70"/>
        <v>250</v>
      </c>
      <c r="AK31" s="64"/>
      <c r="AL31" s="65"/>
      <c r="AM31" s="65"/>
      <c r="AN31" s="65"/>
      <c r="AO31" s="66"/>
      <c r="AP31" s="67"/>
      <c r="AQ31" s="66"/>
      <c r="AR31" s="68"/>
      <c r="AS31" s="68"/>
      <c r="AT31" s="68"/>
      <c r="AU31" s="68"/>
      <c r="AV31" s="64"/>
      <c r="AW31" s="91">
        <f t="shared" si="77"/>
        <v>0</v>
      </c>
      <c r="AX31" s="92">
        <f t="shared" si="71"/>
        <v>250</v>
      </c>
      <c r="AY31" s="93">
        <f t="shared" si="78"/>
        <v>250</v>
      </c>
      <c r="BA31" s="64"/>
      <c r="BB31" s="65"/>
      <c r="BC31" s="65"/>
      <c r="BD31" s="65"/>
      <c r="BE31" s="66"/>
      <c r="BF31" s="67"/>
      <c r="BG31" s="66"/>
      <c r="BH31" s="68"/>
      <c r="BI31" s="68"/>
      <c r="BJ31" s="68"/>
      <c r="BK31" s="68"/>
      <c r="BL31" s="64"/>
      <c r="BM31" s="91">
        <f t="shared" si="79"/>
        <v>0</v>
      </c>
      <c r="BN31" s="92">
        <f t="shared" si="72"/>
        <v>250</v>
      </c>
      <c r="BO31" s="93">
        <f t="shared" si="80"/>
        <v>250</v>
      </c>
      <c r="BQ31" s="64"/>
      <c r="BR31" s="65"/>
      <c r="BS31" s="65"/>
      <c r="BT31" s="65"/>
      <c r="BU31" s="66"/>
      <c r="BV31" s="67"/>
      <c r="BW31" s="66"/>
      <c r="BX31" s="68"/>
      <c r="BY31" s="68"/>
      <c r="BZ31" s="68"/>
      <c r="CA31" s="68"/>
      <c r="CB31" s="64"/>
      <c r="CC31" s="91">
        <f t="shared" si="81"/>
        <v>0</v>
      </c>
      <c r="CD31" s="92">
        <f t="shared" si="73"/>
        <v>250</v>
      </c>
      <c r="CE31" s="93">
        <f t="shared" si="82"/>
        <v>250</v>
      </c>
      <c r="CG31" s="64"/>
      <c r="CH31" s="65"/>
      <c r="CI31" s="65"/>
      <c r="CJ31" s="65"/>
      <c r="CK31" s="66"/>
      <c r="CL31" s="67"/>
      <c r="CM31" s="66"/>
      <c r="CN31" s="68"/>
      <c r="CO31" s="68"/>
      <c r="CP31" s="68"/>
      <c r="CQ31" s="68"/>
      <c r="CR31" s="64"/>
      <c r="CS31" s="91">
        <f t="shared" si="83"/>
        <v>0</v>
      </c>
      <c r="CT31" s="92">
        <f t="shared" si="74"/>
        <v>250</v>
      </c>
      <c r="CU31" s="93">
        <f t="shared" si="84"/>
        <v>250</v>
      </c>
    </row>
    <row r="32" spans="1:99" ht="12.75" x14ac:dyDescent="0.2">
      <c r="A32" s="31"/>
      <c r="B32" s="31"/>
      <c r="C32" s="32" t="s">
        <v>84</v>
      </c>
      <c r="D32" s="33">
        <v>2</v>
      </c>
      <c r="E32" s="34">
        <v>200</v>
      </c>
      <c r="F32" s="35">
        <v>12</v>
      </c>
      <c r="G32" s="8">
        <f t="shared" si="54"/>
        <v>33.333333333333336</v>
      </c>
      <c r="H32" s="9">
        <f t="shared" si="55"/>
        <v>400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>
        <v>1</v>
      </c>
      <c r="V32" s="36" t="str">
        <f t="shared" si="57"/>
        <v/>
      </c>
      <c r="W32" s="37">
        <f t="shared" si="58"/>
        <v>0</v>
      </c>
      <c r="X32" s="37">
        <f t="shared" si="59"/>
        <v>0</v>
      </c>
      <c r="Y32" s="37">
        <f t="shared" si="60"/>
        <v>0</v>
      </c>
      <c r="Z32" s="37">
        <f t="shared" si="61"/>
        <v>0</v>
      </c>
      <c r="AA32" s="37">
        <f t="shared" si="62"/>
        <v>0</v>
      </c>
      <c r="AB32" s="37">
        <f t="shared" si="63"/>
        <v>0</v>
      </c>
      <c r="AC32" s="37">
        <f t="shared" si="64"/>
        <v>0</v>
      </c>
      <c r="AD32" s="37">
        <f t="shared" si="65"/>
        <v>0</v>
      </c>
      <c r="AE32" s="37">
        <f t="shared" si="66"/>
        <v>0</v>
      </c>
      <c r="AF32" s="37">
        <f t="shared" si="67"/>
        <v>0</v>
      </c>
      <c r="AG32" s="37">
        <f t="shared" si="68"/>
        <v>0</v>
      </c>
      <c r="AH32" s="37">
        <f t="shared" si="69"/>
        <v>0</v>
      </c>
      <c r="AI32" s="37">
        <f t="shared" si="70"/>
        <v>400</v>
      </c>
      <c r="AK32" s="64"/>
      <c r="AL32" s="65"/>
      <c r="AM32" s="65"/>
      <c r="AN32" s="65"/>
      <c r="AO32" s="66"/>
      <c r="AP32" s="67"/>
      <c r="AQ32" s="66"/>
      <c r="AR32" s="68"/>
      <c r="AS32" s="68"/>
      <c r="AT32" s="68"/>
      <c r="AU32" s="68"/>
      <c r="AV32" s="64"/>
      <c r="AW32" s="91">
        <f t="shared" si="77"/>
        <v>0</v>
      </c>
      <c r="AX32" s="92">
        <f t="shared" si="71"/>
        <v>400</v>
      </c>
      <c r="AY32" s="93">
        <f t="shared" si="78"/>
        <v>400</v>
      </c>
      <c r="BA32" s="64"/>
      <c r="BB32" s="65"/>
      <c r="BC32" s="65"/>
      <c r="BD32" s="65"/>
      <c r="BE32" s="66"/>
      <c r="BF32" s="67"/>
      <c r="BG32" s="66"/>
      <c r="BH32" s="68"/>
      <c r="BI32" s="68"/>
      <c r="BJ32" s="68"/>
      <c r="BK32" s="68"/>
      <c r="BL32" s="64"/>
      <c r="BM32" s="91">
        <f t="shared" si="79"/>
        <v>0</v>
      </c>
      <c r="BN32" s="92">
        <f t="shared" si="72"/>
        <v>400</v>
      </c>
      <c r="BO32" s="93">
        <f t="shared" si="80"/>
        <v>400</v>
      </c>
      <c r="BQ32" s="64"/>
      <c r="BR32" s="65"/>
      <c r="BS32" s="65"/>
      <c r="BT32" s="65"/>
      <c r="BU32" s="66"/>
      <c r="BV32" s="67"/>
      <c r="BW32" s="66"/>
      <c r="BX32" s="68"/>
      <c r="BY32" s="68"/>
      <c r="BZ32" s="68"/>
      <c r="CA32" s="68"/>
      <c r="CB32" s="64"/>
      <c r="CC32" s="91">
        <f t="shared" si="81"/>
        <v>0</v>
      </c>
      <c r="CD32" s="92">
        <f t="shared" si="73"/>
        <v>400</v>
      </c>
      <c r="CE32" s="93">
        <f t="shared" si="82"/>
        <v>400</v>
      </c>
      <c r="CG32" s="64"/>
      <c r="CH32" s="65"/>
      <c r="CI32" s="65"/>
      <c r="CJ32" s="65"/>
      <c r="CK32" s="66"/>
      <c r="CL32" s="67"/>
      <c r="CM32" s="66"/>
      <c r="CN32" s="68"/>
      <c r="CO32" s="68"/>
      <c r="CP32" s="68"/>
      <c r="CQ32" s="68"/>
      <c r="CR32" s="64"/>
      <c r="CS32" s="91">
        <f t="shared" si="83"/>
        <v>0</v>
      </c>
      <c r="CT32" s="92">
        <f t="shared" si="74"/>
        <v>400</v>
      </c>
      <c r="CU32" s="93">
        <f t="shared" si="84"/>
        <v>400</v>
      </c>
    </row>
    <row r="33" spans="1:100" ht="12.75" x14ac:dyDescent="0.2">
      <c r="A33" s="31"/>
      <c r="B33" s="31"/>
      <c r="C33" s="32" t="s">
        <v>38</v>
      </c>
      <c r="D33" s="33">
        <v>2</v>
      </c>
      <c r="E33" s="34">
        <v>400</v>
      </c>
      <c r="F33" s="35">
        <v>12</v>
      </c>
      <c r="G33" s="8">
        <f t="shared" si="54"/>
        <v>66.666666666666671</v>
      </c>
      <c r="H33" s="9">
        <f t="shared" si="55"/>
        <v>800</v>
      </c>
      <c r="I33" s="62"/>
      <c r="J33" s="62"/>
      <c r="K33" s="62"/>
      <c r="L33" s="62">
        <v>0.5</v>
      </c>
      <c r="M33" s="62"/>
      <c r="N33" s="62"/>
      <c r="O33" s="62">
        <v>0.5</v>
      </c>
      <c r="P33" s="62"/>
      <c r="Q33" s="62"/>
      <c r="R33" s="62"/>
      <c r="S33" s="62"/>
      <c r="T33" s="62"/>
      <c r="U33" s="62"/>
      <c r="V33" s="36" t="str">
        <f t="shared" si="57"/>
        <v/>
      </c>
      <c r="W33" s="37">
        <f t="shared" si="58"/>
        <v>0</v>
      </c>
      <c r="X33" s="37">
        <f t="shared" si="59"/>
        <v>0</v>
      </c>
      <c r="Y33" s="37">
        <f t="shared" si="60"/>
        <v>0</v>
      </c>
      <c r="Z33" s="37">
        <f t="shared" si="61"/>
        <v>400</v>
      </c>
      <c r="AA33" s="37">
        <f t="shared" si="62"/>
        <v>0</v>
      </c>
      <c r="AB33" s="37">
        <f t="shared" si="63"/>
        <v>0</v>
      </c>
      <c r="AC33" s="37">
        <f t="shared" si="64"/>
        <v>400</v>
      </c>
      <c r="AD33" s="37">
        <f t="shared" si="65"/>
        <v>0</v>
      </c>
      <c r="AE33" s="37">
        <f t="shared" si="66"/>
        <v>0</v>
      </c>
      <c r="AF33" s="37">
        <f t="shared" si="67"/>
        <v>0</v>
      </c>
      <c r="AG33" s="37">
        <f t="shared" si="68"/>
        <v>0</v>
      </c>
      <c r="AH33" s="37">
        <f t="shared" si="69"/>
        <v>0</v>
      </c>
      <c r="AI33" s="37">
        <f t="shared" si="70"/>
        <v>0</v>
      </c>
      <c r="AK33" s="64"/>
      <c r="AL33" s="65"/>
      <c r="AM33" s="65"/>
      <c r="AN33" s="65"/>
      <c r="AO33" s="66"/>
      <c r="AP33" s="67"/>
      <c r="AQ33" s="66"/>
      <c r="AR33" s="68"/>
      <c r="AS33" s="68"/>
      <c r="AT33" s="68"/>
      <c r="AU33" s="68"/>
      <c r="AV33" s="64"/>
      <c r="AW33" s="91">
        <f t="shared" si="77"/>
        <v>0</v>
      </c>
      <c r="AX33" s="92">
        <f t="shared" si="71"/>
        <v>800</v>
      </c>
      <c r="AY33" s="93">
        <f t="shared" si="78"/>
        <v>800</v>
      </c>
      <c r="BA33" s="64"/>
      <c r="BB33" s="65"/>
      <c r="BC33" s="65"/>
      <c r="BD33" s="65"/>
      <c r="BE33" s="66"/>
      <c r="BF33" s="67"/>
      <c r="BG33" s="66"/>
      <c r="BH33" s="68"/>
      <c r="BI33" s="68"/>
      <c r="BJ33" s="68"/>
      <c r="BK33" s="68"/>
      <c r="BL33" s="64"/>
      <c r="BM33" s="91">
        <f t="shared" si="79"/>
        <v>0</v>
      </c>
      <c r="BN33" s="92">
        <f t="shared" si="72"/>
        <v>800</v>
      </c>
      <c r="BO33" s="93">
        <f t="shared" si="80"/>
        <v>800</v>
      </c>
      <c r="BQ33" s="64"/>
      <c r="BR33" s="65"/>
      <c r="BS33" s="65"/>
      <c r="BT33" s="65"/>
      <c r="BU33" s="66"/>
      <c r="BV33" s="67"/>
      <c r="BW33" s="66"/>
      <c r="BX33" s="68"/>
      <c r="BY33" s="68"/>
      <c r="BZ33" s="68"/>
      <c r="CA33" s="68"/>
      <c r="CB33" s="64"/>
      <c r="CC33" s="91">
        <f t="shared" si="81"/>
        <v>0</v>
      </c>
      <c r="CD33" s="92">
        <f t="shared" si="73"/>
        <v>800</v>
      </c>
      <c r="CE33" s="93">
        <f t="shared" si="82"/>
        <v>800</v>
      </c>
      <c r="CG33" s="64"/>
      <c r="CH33" s="65"/>
      <c r="CI33" s="65"/>
      <c r="CJ33" s="65"/>
      <c r="CK33" s="66"/>
      <c r="CL33" s="67"/>
      <c r="CM33" s="66"/>
      <c r="CN33" s="68"/>
      <c r="CO33" s="68"/>
      <c r="CP33" s="68"/>
      <c r="CQ33" s="68"/>
      <c r="CR33" s="64"/>
      <c r="CS33" s="91">
        <f t="shared" si="83"/>
        <v>0</v>
      </c>
      <c r="CT33" s="92">
        <f t="shared" si="74"/>
        <v>800</v>
      </c>
      <c r="CU33" s="93">
        <f t="shared" si="84"/>
        <v>800</v>
      </c>
    </row>
    <row r="34" spans="1:100" ht="12.75" x14ac:dyDescent="0.2">
      <c r="A34" s="31" t="s">
        <v>39</v>
      </c>
      <c r="B34" s="31"/>
      <c r="C34" s="32" t="s">
        <v>85</v>
      </c>
      <c r="D34" s="33">
        <v>4</v>
      </c>
      <c r="E34" s="34">
        <v>100</v>
      </c>
      <c r="F34" s="35">
        <v>12</v>
      </c>
      <c r="G34" s="8">
        <f t="shared" si="54"/>
        <v>33.333333333333336</v>
      </c>
      <c r="H34" s="9">
        <f t="shared" si="55"/>
        <v>400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>
        <v>1</v>
      </c>
      <c r="V34" s="36" t="str">
        <f t="shared" si="57"/>
        <v/>
      </c>
      <c r="W34" s="37">
        <f t="shared" si="58"/>
        <v>0</v>
      </c>
      <c r="X34" s="37">
        <f t="shared" si="59"/>
        <v>0</v>
      </c>
      <c r="Y34" s="37">
        <f t="shared" si="60"/>
        <v>0</v>
      </c>
      <c r="Z34" s="37">
        <f t="shared" si="61"/>
        <v>0</v>
      </c>
      <c r="AA34" s="37">
        <f t="shared" si="62"/>
        <v>0</v>
      </c>
      <c r="AB34" s="37">
        <f t="shared" si="63"/>
        <v>0</v>
      </c>
      <c r="AC34" s="37">
        <f t="shared" si="64"/>
        <v>0</v>
      </c>
      <c r="AD34" s="37">
        <f t="shared" si="65"/>
        <v>0</v>
      </c>
      <c r="AE34" s="37">
        <f t="shared" si="66"/>
        <v>0</v>
      </c>
      <c r="AF34" s="37">
        <f t="shared" si="67"/>
        <v>0</v>
      </c>
      <c r="AG34" s="37">
        <f t="shared" si="68"/>
        <v>0</v>
      </c>
      <c r="AH34" s="37">
        <f t="shared" si="69"/>
        <v>0</v>
      </c>
      <c r="AI34" s="37">
        <f t="shared" si="70"/>
        <v>400</v>
      </c>
      <c r="AK34" s="64"/>
      <c r="AL34" s="65"/>
      <c r="AM34" s="65"/>
      <c r="AN34" s="65"/>
      <c r="AO34" s="66"/>
      <c r="AP34" s="67"/>
      <c r="AQ34" s="66"/>
      <c r="AR34" s="68"/>
      <c r="AS34" s="68"/>
      <c r="AT34" s="68"/>
      <c r="AU34" s="68"/>
      <c r="AV34" s="64"/>
      <c r="AW34" s="91">
        <f t="shared" si="77"/>
        <v>0</v>
      </c>
      <c r="AX34" s="92">
        <f t="shared" si="71"/>
        <v>400</v>
      </c>
      <c r="AY34" s="93">
        <f t="shared" si="78"/>
        <v>400</v>
      </c>
      <c r="BA34" s="64"/>
      <c r="BB34" s="65"/>
      <c r="BC34" s="65"/>
      <c r="BD34" s="65"/>
      <c r="BE34" s="66"/>
      <c r="BF34" s="67"/>
      <c r="BG34" s="66"/>
      <c r="BH34" s="68"/>
      <c r="BI34" s="68"/>
      <c r="BJ34" s="68"/>
      <c r="BK34" s="68"/>
      <c r="BL34" s="64"/>
      <c r="BM34" s="91">
        <f t="shared" si="79"/>
        <v>0</v>
      </c>
      <c r="BN34" s="92">
        <f t="shared" si="72"/>
        <v>400</v>
      </c>
      <c r="BO34" s="93">
        <f t="shared" si="80"/>
        <v>400</v>
      </c>
      <c r="BQ34" s="64"/>
      <c r="BR34" s="65"/>
      <c r="BS34" s="65"/>
      <c r="BT34" s="65"/>
      <c r="BU34" s="66"/>
      <c r="BV34" s="67"/>
      <c r="BW34" s="66"/>
      <c r="BX34" s="68"/>
      <c r="BY34" s="68"/>
      <c r="BZ34" s="68"/>
      <c r="CA34" s="68"/>
      <c r="CB34" s="64"/>
      <c r="CC34" s="91">
        <f t="shared" si="81"/>
        <v>0</v>
      </c>
      <c r="CD34" s="92">
        <f t="shared" si="73"/>
        <v>400</v>
      </c>
      <c r="CE34" s="93">
        <f t="shared" si="82"/>
        <v>400</v>
      </c>
      <c r="CG34" s="64"/>
      <c r="CH34" s="65"/>
      <c r="CI34" s="65"/>
      <c r="CJ34" s="65"/>
      <c r="CK34" s="66"/>
      <c r="CL34" s="67"/>
      <c r="CM34" s="66"/>
      <c r="CN34" s="68"/>
      <c r="CO34" s="68"/>
      <c r="CP34" s="68"/>
      <c r="CQ34" s="68"/>
      <c r="CR34" s="64"/>
      <c r="CS34" s="91">
        <f t="shared" si="83"/>
        <v>0</v>
      </c>
      <c r="CT34" s="92">
        <f t="shared" si="74"/>
        <v>400</v>
      </c>
      <c r="CU34" s="93">
        <f t="shared" si="84"/>
        <v>400</v>
      </c>
    </row>
    <row r="35" spans="1:100" ht="12.75" x14ac:dyDescent="0.2">
      <c r="A35" s="31"/>
      <c r="B35" s="31"/>
      <c r="C35" s="32" t="s">
        <v>40</v>
      </c>
      <c r="D35" s="33">
        <v>1</v>
      </c>
      <c r="E35" s="34">
        <v>50</v>
      </c>
      <c r="F35" s="35">
        <v>1</v>
      </c>
      <c r="G35" s="8">
        <f t="shared" si="54"/>
        <v>50</v>
      </c>
      <c r="H35" s="9">
        <f t="shared" si="55"/>
        <v>600</v>
      </c>
      <c r="I35" s="62">
        <f t="shared" ref="I35:T35" si="85">1/12</f>
        <v>8.3333333333333329E-2</v>
      </c>
      <c r="J35" s="62">
        <f t="shared" si="85"/>
        <v>8.3333333333333329E-2</v>
      </c>
      <c r="K35" s="62">
        <f t="shared" si="85"/>
        <v>8.3333333333333329E-2</v>
      </c>
      <c r="L35" s="62">
        <f t="shared" si="85"/>
        <v>8.3333333333333329E-2</v>
      </c>
      <c r="M35" s="62">
        <f t="shared" si="85"/>
        <v>8.3333333333333329E-2</v>
      </c>
      <c r="N35" s="62">
        <f t="shared" si="85"/>
        <v>8.3333333333333329E-2</v>
      </c>
      <c r="O35" s="62">
        <f t="shared" si="85"/>
        <v>8.3333333333333329E-2</v>
      </c>
      <c r="P35" s="62">
        <f t="shared" si="85"/>
        <v>8.3333333333333329E-2</v>
      </c>
      <c r="Q35" s="62">
        <f t="shared" si="85"/>
        <v>8.3333333333333329E-2</v>
      </c>
      <c r="R35" s="62">
        <f t="shared" si="85"/>
        <v>8.3333333333333329E-2</v>
      </c>
      <c r="S35" s="62">
        <f t="shared" si="85"/>
        <v>8.3333333333333329E-2</v>
      </c>
      <c r="T35" s="62">
        <f t="shared" si="85"/>
        <v>8.3333333333333329E-2</v>
      </c>
      <c r="U35" s="62"/>
      <c r="V35" s="36" t="str">
        <f t="shared" si="57"/>
        <v/>
      </c>
      <c r="W35" s="37">
        <f t="shared" si="58"/>
        <v>50</v>
      </c>
      <c r="X35" s="37">
        <f t="shared" si="59"/>
        <v>50</v>
      </c>
      <c r="Y35" s="37">
        <f t="shared" si="60"/>
        <v>50</v>
      </c>
      <c r="Z35" s="37">
        <f t="shared" si="61"/>
        <v>50</v>
      </c>
      <c r="AA35" s="37">
        <f t="shared" si="62"/>
        <v>50</v>
      </c>
      <c r="AB35" s="37">
        <f t="shared" si="63"/>
        <v>50</v>
      </c>
      <c r="AC35" s="37">
        <f t="shared" si="64"/>
        <v>50</v>
      </c>
      <c r="AD35" s="37">
        <f t="shared" si="65"/>
        <v>50</v>
      </c>
      <c r="AE35" s="37">
        <f t="shared" si="66"/>
        <v>50</v>
      </c>
      <c r="AF35" s="37">
        <f t="shared" si="67"/>
        <v>50</v>
      </c>
      <c r="AG35" s="37">
        <f t="shared" si="68"/>
        <v>50</v>
      </c>
      <c r="AH35" s="37">
        <f t="shared" si="69"/>
        <v>50</v>
      </c>
      <c r="AI35" s="37">
        <f t="shared" si="70"/>
        <v>0</v>
      </c>
      <c r="AK35" s="64"/>
      <c r="AL35" s="65"/>
      <c r="AM35" s="65"/>
      <c r="AN35" s="65"/>
      <c r="AO35" s="66"/>
      <c r="AP35" s="67"/>
      <c r="AQ35" s="66"/>
      <c r="AR35" s="68"/>
      <c r="AS35" s="68"/>
      <c r="AT35" s="68"/>
      <c r="AU35" s="68"/>
      <c r="AV35" s="64"/>
      <c r="AW35" s="91">
        <f t="shared" si="77"/>
        <v>0</v>
      </c>
      <c r="AX35" s="92">
        <f t="shared" si="71"/>
        <v>600</v>
      </c>
      <c r="AY35" s="93">
        <f t="shared" si="78"/>
        <v>600</v>
      </c>
      <c r="BA35" s="64"/>
      <c r="BB35" s="65"/>
      <c r="BC35" s="65"/>
      <c r="BD35" s="65"/>
      <c r="BE35" s="66"/>
      <c r="BF35" s="67"/>
      <c r="BG35" s="66"/>
      <c r="BH35" s="68"/>
      <c r="BI35" s="68"/>
      <c r="BJ35" s="68"/>
      <c r="BK35" s="68"/>
      <c r="BL35" s="64"/>
      <c r="BM35" s="91">
        <f t="shared" si="79"/>
        <v>0</v>
      </c>
      <c r="BN35" s="92">
        <f t="shared" si="72"/>
        <v>600</v>
      </c>
      <c r="BO35" s="93">
        <f t="shared" si="80"/>
        <v>600</v>
      </c>
      <c r="BQ35" s="64"/>
      <c r="BR35" s="65"/>
      <c r="BS35" s="65"/>
      <c r="BT35" s="65"/>
      <c r="BU35" s="66"/>
      <c r="BV35" s="67"/>
      <c r="BW35" s="66"/>
      <c r="BX35" s="68"/>
      <c r="BY35" s="68"/>
      <c r="BZ35" s="68"/>
      <c r="CA35" s="68"/>
      <c r="CB35" s="64"/>
      <c r="CC35" s="91">
        <f t="shared" si="81"/>
        <v>0</v>
      </c>
      <c r="CD35" s="92">
        <f t="shared" si="73"/>
        <v>600</v>
      </c>
      <c r="CE35" s="93">
        <f t="shared" si="82"/>
        <v>600</v>
      </c>
      <c r="CG35" s="64"/>
      <c r="CH35" s="65"/>
      <c r="CI35" s="65"/>
      <c r="CJ35" s="65"/>
      <c r="CK35" s="66"/>
      <c r="CL35" s="67"/>
      <c r="CM35" s="66"/>
      <c r="CN35" s="68"/>
      <c r="CO35" s="68"/>
      <c r="CP35" s="68"/>
      <c r="CQ35" s="68"/>
      <c r="CR35" s="64"/>
      <c r="CS35" s="91">
        <f t="shared" si="83"/>
        <v>0</v>
      </c>
      <c r="CT35" s="92">
        <f t="shared" si="74"/>
        <v>600</v>
      </c>
      <c r="CU35" s="93">
        <f t="shared" si="84"/>
        <v>600</v>
      </c>
    </row>
    <row r="36" spans="1:100" ht="12.75" x14ac:dyDescent="0.2">
      <c r="A36" s="31"/>
      <c r="B36" s="31"/>
      <c r="C36" s="32" t="s">
        <v>86</v>
      </c>
      <c r="D36" s="33">
        <v>4</v>
      </c>
      <c r="E36" s="34">
        <v>150</v>
      </c>
      <c r="F36" s="35">
        <v>12</v>
      </c>
      <c r="G36" s="8">
        <f t="shared" si="54"/>
        <v>50</v>
      </c>
      <c r="H36" s="9">
        <f t="shared" si="55"/>
        <v>600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>
        <v>1</v>
      </c>
      <c r="V36" s="36" t="str">
        <f t="shared" si="57"/>
        <v/>
      </c>
      <c r="W36" s="37">
        <f t="shared" si="58"/>
        <v>0</v>
      </c>
      <c r="X36" s="37">
        <f t="shared" si="59"/>
        <v>0</v>
      </c>
      <c r="Y36" s="37">
        <f t="shared" si="60"/>
        <v>0</v>
      </c>
      <c r="Z36" s="37">
        <f t="shared" si="61"/>
        <v>0</v>
      </c>
      <c r="AA36" s="37">
        <f t="shared" si="62"/>
        <v>0</v>
      </c>
      <c r="AB36" s="37">
        <f t="shared" si="63"/>
        <v>0</v>
      </c>
      <c r="AC36" s="37">
        <f t="shared" si="64"/>
        <v>0</v>
      </c>
      <c r="AD36" s="37">
        <f t="shared" si="65"/>
        <v>0</v>
      </c>
      <c r="AE36" s="37">
        <f t="shared" si="66"/>
        <v>0</v>
      </c>
      <c r="AF36" s="37">
        <f t="shared" si="67"/>
        <v>0</v>
      </c>
      <c r="AG36" s="37">
        <f t="shared" si="68"/>
        <v>0</v>
      </c>
      <c r="AH36" s="37">
        <f t="shared" si="69"/>
        <v>0</v>
      </c>
      <c r="AI36" s="37">
        <f t="shared" si="70"/>
        <v>600</v>
      </c>
      <c r="AK36" s="64"/>
      <c r="AL36" s="65"/>
      <c r="AM36" s="65"/>
      <c r="AN36" s="65"/>
      <c r="AO36" s="66"/>
      <c r="AP36" s="67"/>
      <c r="AQ36" s="66"/>
      <c r="AR36" s="68"/>
      <c r="AS36" s="68"/>
      <c r="AT36" s="68"/>
      <c r="AU36" s="68"/>
      <c r="AV36" s="64"/>
      <c r="AW36" s="91">
        <f t="shared" si="77"/>
        <v>0</v>
      </c>
      <c r="AX36" s="92">
        <f t="shared" si="71"/>
        <v>600</v>
      </c>
      <c r="AY36" s="93">
        <f t="shared" si="78"/>
        <v>600</v>
      </c>
      <c r="BA36" s="64"/>
      <c r="BB36" s="65"/>
      <c r="BC36" s="65"/>
      <c r="BD36" s="65"/>
      <c r="BE36" s="66"/>
      <c r="BF36" s="67"/>
      <c r="BG36" s="66"/>
      <c r="BH36" s="68"/>
      <c r="BI36" s="68"/>
      <c r="BJ36" s="68"/>
      <c r="BK36" s="68"/>
      <c r="BL36" s="64"/>
      <c r="BM36" s="91">
        <f t="shared" si="79"/>
        <v>0</v>
      </c>
      <c r="BN36" s="92">
        <f t="shared" si="72"/>
        <v>600</v>
      </c>
      <c r="BO36" s="93">
        <f t="shared" si="80"/>
        <v>600</v>
      </c>
      <c r="BQ36" s="64"/>
      <c r="BR36" s="65"/>
      <c r="BS36" s="65"/>
      <c r="BT36" s="65"/>
      <c r="BU36" s="66"/>
      <c r="BV36" s="67"/>
      <c r="BW36" s="66"/>
      <c r="BX36" s="68"/>
      <c r="BY36" s="68"/>
      <c r="BZ36" s="68"/>
      <c r="CA36" s="68"/>
      <c r="CB36" s="64"/>
      <c r="CC36" s="91">
        <f t="shared" si="81"/>
        <v>0</v>
      </c>
      <c r="CD36" s="92">
        <f t="shared" si="73"/>
        <v>600</v>
      </c>
      <c r="CE36" s="93">
        <f t="shared" si="82"/>
        <v>600</v>
      </c>
      <c r="CG36" s="64"/>
      <c r="CH36" s="65"/>
      <c r="CI36" s="65"/>
      <c r="CJ36" s="65"/>
      <c r="CK36" s="66"/>
      <c r="CL36" s="67"/>
      <c r="CM36" s="66"/>
      <c r="CN36" s="68"/>
      <c r="CO36" s="68"/>
      <c r="CP36" s="68"/>
      <c r="CQ36" s="68"/>
      <c r="CR36" s="64"/>
      <c r="CS36" s="91">
        <f t="shared" si="83"/>
        <v>0</v>
      </c>
      <c r="CT36" s="92">
        <f t="shared" si="74"/>
        <v>600</v>
      </c>
      <c r="CU36" s="93">
        <f t="shared" si="84"/>
        <v>600</v>
      </c>
    </row>
    <row r="37" spans="1:100" ht="12.75" x14ac:dyDescent="0.2">
      <c r="A37" s="31"/>
      <c r="B37" s="31"/>
      <c r="C37" s="32" t="s">
        <v>50</v>
      </c>
      <c r="D37" s="33">
        <v>1</v>
      </c>
      <c r="E37" s="34">
        <v>25</v>
      </c>
      <c r="F37" s="35">
        <v>1</v>
      </c>
      <c r="G37" s="8">
        <f t="shared" si="54"/>
        <v>25</v>
      </c>
      <c r="H37" s="9">
        <f t="shared" si="55"/>
        <v>300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>
        <v>1</v>
      </c>
      <c r="V37" s="36" t="str">
        <f t="shared" si="57"/>
        <v/>
      </c>
      <c r="W37" s="37">
        <f t="shared" si="58"/>
        <v>0</v>
      </c>
      <c r="X37" s="37">
        <f t="shared" si="59"/>
        <v>0</v>
      </c>
      <c r="Y37" s="37">
        <f t="shared" si="60"/>
        <v>0</v>
      </c>
      <c r="Z37" s="37">
        <f t="shared" si="61"/>
        <v>0</v>
      </c>
      <c r="AA37" s="37">
        <f t="shared" si="62"/>
        <v>0</v>
      </c>
      <c r="AB37" s="37">
        <f t="shared" si="63"/>
        <v>0</v>
      </c>
      <c r="AC37" s="37">
        <f t="shared" si="64"/>
        <v>0</v>
      </c>
      <c r="AD37" s="37">
        <f t="shared" si="65"/>
        <v>0</v>
      </c>
      <c r="AE37" s="37">
        <f t="shared" si="66"/>
        <v>0</v>
      </c>
      <c r="AF37" s="37">
        <f t="shared" si="67"/>
        <v>0</v>
      </c>
      <c r="AG37" s="37">
        <f t="shared" si="68"/>
        <v>0</v>
      </c>
      <c r="AH37" s="37">
        <f t="shared" si="69"/>
        <v>0</v>
      </c>
      <c r="AI37" s="37">
        <f t="shared" si="70"/>
        <v>300</v>
      </c>
      <c r="AK37" s="64"/>
      <c r="AL37" s="65"/>
      <c r="AM37" s="65"/>
      <c r="AN37" s="65"/>
      <c r="AO37" s="66"/>
      <c r="AP37" s="67"/>
      <c r="AQ37" s="66"/>
      <c r="AR37" s="68"/>
      <c r="AS37" s="68"/>
      <c r="AT37" s="68"/>
      <c r="AU37" s="68"/>
      <c r="AV37" s="64"/>
      <c r="AW37" s="91">
        <f t="shared" si="77"/>
        <v>0</v>
      </c>
      <c r="AX37" s="92">
        <f t="shared" si="71"/>
        <v>300</v>
      </c>
      <c r="AY37" s="93">
        <f t="shared" si="78"/>
        <v>300</v>
      </c>
      <c r="BA37" s="64"/>
      <c r="BB37" s="65"/>
      <c r="BC37" s="65"/>
      <c r="BD37" s="65"/>
      <c r="BE37" s="66"/>
      <c r="BF37" s="67"/>
      <c r="BG37" s="66"/>
      <c r="BH37" s="68"/>
      <c r="BI37" s="68"/>
      <c r="BJ37" s="68"/>
      <c r="BK37" s="68"/>
      <c r="BL37" s="64"/>
      <c r="BM37" s="91">
        <f t="shared" si="79"/>
        <v>0</v>
      </c>
      <c r="BN37" s="92">
        <f t="shared" si="72"/>
        <v>300</v>
      </c>
      <c r="BO37" s="93">
        <f t="shared" si="80"/>
        <v>300</v>
      </c>
      <c r="BQ37" s="64"/>
      <c r="BR37" s="65"/>
      <c r="BS37" s="65"/>
      <c r="BT37" s="65"/>
      <c r="BU37" s="66"/>
      <c r="BV37" s="67"/>
      <c r="BW37" s="66"/>
      <c r="BX37" s="68"/>
      <c r="BY37" s="68"/>
      <c r="BZ37" s="68"/>
      <c r="CA37" s="68"/>
      <c r="CB37" s="64"/>
      <c r="CC37" s="91">
        <f t="shared" si="81"/>
        <v>0</v>
      </c>
      <c r="CD37" s="92">
        <f t="shared" si="73"/>
        <v>300</v>
      </c>
      <c r="CE37" s="93">
        <f t="shared" si="82"/>
        <v>300</v>
      </c>
      <c r="CG37" s="64"/>
      <c r="CH37" s="65"/>
      <c r="CI37" s="65"/>
      <c r="CJ37" s="65"/>
      <c r="CK37" s="66"/>
      <c r="CL37" s="67"/>
      <c r="CM37" s="66"/>
      <c r="CN37" s="68"/>
      <c r="CO37" s="68"/>
      <c r="CP37" s="68"/>
      <c r="CQ37" s="68"/>
      <c r="CR37" s="64"/>
      <c r="CS37" s="91">
        <f t="shared" si="83"/>
        <v>0</v>
      </c>
      <c r="CT37" s="92">
        <f t="shared" si="74"/>
        <v>300</v>
      </c>
      <c r="CU37" s="93">
        <f t="shared" si="84"/>
        <v>300</v>
      </c>
    </row>
    <row r="38" spans="1:100" ht="12.75" x14ac:dyDescent="0.2">
      <c r="A38" s="31" t="s">
        <v>44</v>
      </c>
      <c r="B38" s="31"/>
      <c r="C38" s="32" t="s">
        <v>87</v>
      </c>
      <c r="D38" s="33">
        <v>4</v>
      </c>
      <c r="E38" s="34">
        <v>75</v>
      </c>
      <c r="F38" s="35">
        <v>1</v>
      </c>
      <c r="G38" s="8">
        <f t="shared" si="54"/>
        <v>300</v>
      </c>
      <c r="H38" s="9">
        <f t="shared" si="55"/>
        <v>3600</v>
      </c>
      <c r="I38" s="62">
        <v>0.1</v>
      </c>
      <c r="J38" s="62">
        <v>0.1</v>
      </c>
      <c r="K38" s="62">
        <v>0.1</v>
      </c>
      <c r="L38" s="62">
        <v>0.1</v>
      </c>
      <c r="M38" s="62">
        <v>0.1</v>
      </c>
      <c r="N38" s="62">
        <v>0.1</v>
      </c>
      <c r="O38" s="62"/>
      <c r="P38" s="62"/>
      <c r="Q38" s="62">
        <v>0.1</v>
      </c>
      <c r="R38" s="62">
        <v>0.1</v>
      </c>
      <c r="S38" s="62">
        <v>0.1</v>
      </c>
      <c r="T38" s="62">
        <v>0.1</v>
      </c>
      <c r="U38" s="62"/>
      <c r="V38" s="36" t="str">
        <f t="shared" si="57"/>
        <v/>
      </c>
      <c r="W38" s="37">
        <f t="shared" si="58"/>
        <v>360</v>
      </c>
      <c r="X38" s="37">
        <f t="shared" si="59"/>
        <v>360</v>
      </c>
      <c r="Y38" s="37">
        <f t="shared" si="60"/>
        <v>360</v>
      </c>
      <c r="Z38" s="37">
        <f t="shared" si="61"/>
        <v>360</v>
      </c>
      <c r="AA38" s="37">
        <f t="shared" si="62"/>
        <v>360</v>
      </c>
      <c r="AB38" s="37">
        <f t="shared" si="63"/>
        <v>360</v>
      </c>
      <c r="AC38" s="37">
        <f t="shared" si="64"/>
        <v>0</v>
      </c>
      <c r="AD38" s="37">
        <f t="shared" si="65"/>
        <v>0</v>
      </c>
      <c r="AE38" s="37">
        <f t="shared" si="66"/>
        <v>360</v>
      </c>
      <c r="AF38" s="37">
        <f t="shared" si="67"/>
        <v>360</v>
      </c>
      <c r="AG38" s="37">
        <f t="shared" si="68"/>
        <v>360</v>
      </c>
      <c r="AH38" s="37">
        <f t="shared" si="69"/>
        <v>360</v>
      </c>
      <c r="AI38" s="37">
        <f t="shared" si="70"/>
        <v>0</v>
      </c>
      <c r="AK38" s="64"/>
      <c r="AL38" s="65"/>
      <c r="AM38" s="65"/>
      <c r="AN38" s="65"/>
      <c r="AO38" s="66"/>
      <c r="AP38" s="67"/>
      <c r="AQ38" s="66"/>
      <c r="AR38" s="68"/>
      <c r="AS38" s="68"/>
      <c r="AT38" s="68"/>
      <c r="AU38" s="68"/>
      <c r="AV38" s="64"/>
      <c r="AW38" s="91">
        <f t="shared" si="77"/>
        <v>0</v>
      </c>
      <c r="AX38" s="92">
        <f t="shared" si="71"/>
        <v>3600</v>
      </c>
      <c r="AY38" s="93">
        <f t="shared" si="78"/>
        <v>3600</v>
      </c>
      <c r="BA38" s="64"/>
      <c r="BB38" s="65"/>
      <c r="BC38" s="65"/>
      <c r="BD38" s="65"/>
      <c r="BE38" s="66"/>
      <c r="BF38" s="67"/>
      <c r="BG38" s="66"/>
      <c r="BH38" s="68"/>
      <c r="BI38" s="68"/>
      <c r="BJ38" s="68"/>
      <c r="BK38" s="68"/>
      <c r="BL38" s="64"/>
      <c r="BM38" s="91">
        <f t="shared" si="79"/>
        <v>0</v>
      </c>
      <c r="BN38" s="92">
        <f t="shared" si="72"/>
        <v>3600</v>
      </c>
      <c r="BO38" s="93">
        <f t="shared" si="80"/>
        <v>3600</v>
      </c>
      <c r="BQ38" s="64"/>
      <c r="BR38" s="65"/>
      <c r="BS38" s="65"/>
      <c r="BT38" s="65"/>
      <c r="BU38" s="66"/>
      <c r="BV38" s="67"/>
      <c r="BW38" s="66"/>
      <c r="BX38" s="68"/>
      <c r="BY38" s="68"/>
      <c r="BZ38" s="68"/>
      <c r="CA38" s="68"/>
      <c r="CB38" s="64"/>
      <c r="CC38" s="91">
        <f t="shared" si="81"/>
        <v>0</v>
      </c>
      <c r="CD38" s="92">
        <f t="shared" si="73"/>
        <v>3600</v>
      </c>
      <c r="CE38" s="93">
        <f t="shared" si="82"/>
        <v>3600</v>
      </c>
      <c r="CG38" s="64"/>
      <c r="CH38" s="65"/>
      <c r="CI38" s="65"/>
      <c r="CJ38" s="65"/>
      <c r="CK38" s="66"/>
      <c r="CL38" s="67"/>
      <c r="CM38" s="66"/>
      <c r="CN38" s="68"/>
      <c r="CO38" s="68"/>
      <c r="CP38" s="68"/>
      <c r="CQ38" s="68"/>
      <c r="CR38" s="64"/>
      <c r="CS38" s="91">
        <f t="shared" si="83"/>
        <v>0</v>
      </c>
      <c r="CT38" s="92">
        <f t="shared" si="74"/>
        <v>3600</v>
      </c>
      <c r="CU38" s="93">
        <f t="shared" si="84"/>
        <v>3600</v>
      </c>
    </row>
    <row r="39" spans="1:100" ht="12.75" x14ac:dyDescent="0.2">
      <c r="A39" s="31" t="s">
        <v>46</v>
      </c>
      <c r="B39" s="31"/>
      <c r="C39" s="32" t="s">
        <v>46</v>
      </c>
      <c r="D39" s="33">
        <v>2</v>
      </c>
      <c r="E39" s="34">
        <v>200</v>
      </c>
      <c r="F39" s="35">
        <f>12/10</f>
        <v>1.2</v>
      </c>
      <c r="G39" s="8">
        <f t="shared" si="54"/>
        <v>333.33333333333337</v>
      </c>
      <c r="H39" s="9">
        <f t="shared" si="55"/>
        <v>4000.0000000000005</v>
      </c>
      <c r="I39" s="62">
        <v>0.1</v>
      </c>
      <c r="J39" s="62">
        <v>0.1</v>
      </c>
      <c r="K39" s="62">
        <v>0.1</v>
      </c>
      <c r="L39" s="62">
        <v>0.1</v>
      </c>
      <c r="M39" s="62">
        <v>0.1</v>
      </c>
      <c r="N39" s="62">
        <v>0.1</v>
      </c>
      <c r="O39" s="62"/>
      <c r="P39" s="62"/>
      <c r="Q39" s="62">
        <v>0.1</v>
      </c>
      <c r="R39" s="62">
        <v>0.1</v>
      </c>
      <c r="S39" s="62">
        <v>0.1</v>
      </c>
      <c r="T39" s="62">
        <v>0.1</v>
      </c>
      <c r="U39" s="62"/>
      <c r="V39" s="36" t="str">
        <f t="shared" si="57"/>
        <v/>
      </c>
      <c r="W39" s="37">
        <f t="shared" si="58"/>
        <v>400.00000000000006</v>
      </c>
      <c r="X39" s="37">
        <f t="shared" si="59"/>
        <v>400.00000000000006</v>
      </c>
      <c r="Y39" s="37">
        <f t="shared" si="60"/>
        <v>400.00000000000006</v>
      </c>
      <c r="Z39" s="37">
        <f t="shared" si="61"/>
        <v>400.00000000000006</v>
      </c>
      <c r="AA39" s="37">
        <f t="shared" si="62"/>
        <v>400.00000000000006</v>
      </c>
      <c r="AB39" s="37">
        <f t="shared" si="63"/>
        <v>400.00000000000006</v>
      </c>
      <c r="AC39" s="37">
        <f t="shared" si="64"/>
        <v>0</v>
      </c>
      <c r="AD39" s="37">
        <f t="shared" si="65"/>
        <v>0</v>
      </c>
      <c r="AE39" s="37">
        <f t="shared" si="66"/>
        <v>400.00000000000006</v>
      </c>
      <c r="AF39" s="37">
        <f t="shared" si="67"/>
        <v>400.00000000000006</v>
      </c>
      <c r="AG39" s="37">
        <f t="shared" si="68"/>
        <v>400.00000000000006</v>
      </c>
      <c r="AH39" s="37">
        <f t="shared" si="69"/>
        <v>400.00000000000006</v>
      </c>
      <c r="AI39" s="37">
        <f t="shared" si="70"/>
        <v>0</v>
      </c>
      <c r="AK39" s="64"/>
      <c r="AL39" s="65"/>
      <c r="AM39" s="65"/>
      <c r="AN39" s="65"/>
      <c r="AO39" s="66"/>
      <c r="AP39" s="67"/>
      <c r="AQ39" s="66"/>
      <c r="AR39" s="68"/>
      <c r="AS39" s="68"/>
      <c r="AT39" s="68"/>
      <c r="AU39" s="68"/>
      <c r="AV39" s="64"/>
      <c r="AW39" s="91">
        <f t="shared" si="77"/>
        <v>0</v>
      </c>
      <c r="AX39" s="92">
        <f t="shared" si="71"/>
        <v>4000.0000000000005</v>
      </c>
      <c r="AY39" s="93">
        <f t="shared" si="78"/>
        <v>4000.0000000000005</v>
      </c>
      <c r="BA39" s="64"/>
      <c r="BB39" s="65"/>
      <c r="BC39" s="65"/>
      <c r="BD39" s="65"/>
      <c r="BE39" s="66"/>
      <c r="BF39" s="67"/>
      <c r="BG39" s="66"/>
      <c r="BH39" s="68"/>
      <c r="BI39" s="68"/>
      <c r="BJ39" s="68"/>
      <c r="BK39" s="68"/>
      <c r="BL39" s="64"/>
      <c r="BM39" s="91">
        <f t="shared" si="79"/>
        <v>0</v>
      </c>
      <c r="BN39" s="92">
        <f t="shared" si="72"/>
        <v>4000.0000000000005</v>
      </c>
      <c r="BO39" s="93">
        <f t="shared" si="80"/>
        <v>4000.0000000000005</v>
      </c>
      <c r="BQ39" s="64"/>
      <c r="BR39" s="65"/>
      <c r="BS39" s="65"/>
      <c r="BT39" s="65"/>
      <c r="BU39" s="66"/>
      <c r="BV39" s="67"/>
      <c r="BW39" s="66"/>
      <c r="BX39" s="68"/>
      <c r="BY39" s="68"/>
      <c r="BZ39" s="68"/>
      <c r="CA39" s="68"/>
      <c r="CB39" s="64"/>
      <c r="CC39" s="91">
        <f t="shared" si="81"/>
        <v>0</v>
      </c>
      <c r="CD39" s="92">
        <f t="shared" si="73"/>
        <v>4000.0000000000005</v>
      </c>
      <c r="CE39" s="93">
        <f t="shared" si="82"/>
        <v>4000.0000000000005</v>
      </c>
      <c r="CG39" s="64"/>
      <c r="CH39" s="65"/>
      <c r="CI39" s="65"/>
      <c r="CJ39" s="65"/>
      <c r="CK39" s="66"/>
      <c r="CL39" s="67"/>
      <c r="CM39" s="66"/>
      <c r="CN39" s="68"/>
      <c r="CO39" s="68"/>
      <c r="CP39" s="68"/>
      <c r="CQ39" s="68"/>
      <c r="CR39" s="64"/>
      <c r="CS39" s="91">
        <f t="shared" si="83"/>
        <v>0</v>
      </c>
      <c r="CT39" s="92">
        <f t="shared" si="74"/>
        <v>4000.0000000000005</v>
      </c>
      <c r="CU39" s="93">
        <f t="shared" si="84"/>
        <v>4000.0000000000005</v>
      </c>
    </row>
    <row r="40" spans="1:100" ht="12.75" x14ac:dyDescent="0.2">
      <c r="A40" s="31"/>
      <c r="B40" s="31"/>
      <c r="C40" s="32" t="s">
        <v>49</v>
      </c>
      <c r="D40" s="33">
        <v>2</v>
      </c>
      <c r="E40" s="34">
        <v>400</v>
      </c>
      <c r="F40" s="35">
        <v>24</v>
      </c>
      <c r="G40" s="8">
        <f t="shared" si="54"/>
        <v>33.333333333333336</v>
      </c>
      <c r="H40" s="9">
        <f t="shared" si="55"/>
        <v>400</v>
      </c>
      <c r="I40" s="62"/>
      <c r="J40" s="62">
        <v>0.2</v>
      </c>
      <c r="K40" s="62"/>
      <c r="L40" s="62"/>
      <c r="M40" s="62"/>
      <c r="N40" s="62"/>
      <c r="O40" s="62"/>
      <c r="P40" s="62">
        <v>0.4</v>
      </c>
      <c r="Q40" s="62">
        <v>0.4</v>
      </c>
      <c r="R40" s="62"/>
      <c r="S40" s="62"/>
      <c r="T40" s="62"/>
      <c r="U40" s="62"/>
      <c r="V40" s="36" t="str">
        <f t="shared" si="57"/>
        <v/>
      </c>
      <c r="W40" s="37">
        <f t="shared" si="58"/>
        <v>0</v>
      </c>
      <c r="X40" s="37">
        <f t="shared" si="59"/>
        <v>80</v>
      </c>
      <c r="Y40" s="37">
        <f t="shared" si="60"/>
        <v>0</v>
      </c>
      <c r="Z40" s="37">
        <f t="shared" si="61"/>
        <v>0</v>
      </c>
      <c r="AA40" s="37">
        <f t="shared" si="62"/>
        <v>0</v>
      </c>
      <c r="AB40" s="37">
        <f t="shared" si="63"/>
        <v>0</v>
      </c>
      <c r="AC40" s="37">
        <f t="shared" si="64"/>
        <v>0</v>
      </c>
      <c r="AD40" s="37">
        <f t="shared" si="65"/>
        <v>160</v>
      </c>
      <c r="AE40" s="37">
        <f t="shared" si="66"/>
        <v>160</v>
      </c>
      <c r="AF40" s="37">
        <f t="shared" si="67"/>
        <v>0</v>
      </c>
      <c r="AG40" s="37">
        <f t="shared" si="68"/>
        <v>0</v>
      </c>
      <c r="AH40" s="37">
        <f t="shared" si="69"/>
        <v>0</v>
      </c>
      <c r="AI40" s="37">
        <f t="shared" si="70"/>
        <v>0</v>
      </c>
      <c r="AK40" s="64"/>
      <c r="AL40" s="65"/>
      <c r="AM40" s="65"/>
      <c r="AN40" s="65"/>
      <c r="AO40" s="66"/>
      <c r="AP40" s="67"/>
      <c r="AQ40" s="66"/>
      <c r="AR40" s="68"/>
      <c r="AS40" s="68"/>
      <c r="AT40" s="68"/>
      <c r="AU40" s="68"/>
      <c r="AV40" s="64"/>
      <c r="AW40" s="91">
        <f t="shared" si="77"/>
        <v>0</v>
      </c>
      <c r="AX40" s="92">
        <f t="shared" si="71"/>
        <v>400</v>
      </c>
      <c r="AY40" s="93">
        <f t="shared" si="78"/>
        <v>400</v>
      </c>
      <c r="BA40" s="64"/>
      <c r="BB40" s="65"/>
      <c r="BC40" s="65"/>
      <c r="BD40" s="65"/>
      <c r="BE40" s="66"/>
      <c r="BF40" s="67"/>
      <c r="BG40" s="66"/>
      <c r="BH40" s="68"/>
      <c r="BI40" s="68"/>
      <c r="BJ40" s="68"/>
      <c r="BK40" s="68"/>
      <c r="BL40" s="64"/>
      <c r="BM40" s="91">
        <f t="shared" si="79"/>
        <v>0</v>
      </c>
      <c r="BN40" s="92">
        <f t="shared" si="72"/>
        <v>400</v>
      </c>
      <c r="BO40" s="93">
        <f t="shared" si="80"/>
        <v>400</v>
      </c>
      <c r="BQ40" s="64"/>
      <c r="BR40" s="65"/>
      <c r="BS40" s="65"/>
      <c r="BT40" s="65"/>
      <c r="BU40" s="66"/>
      <c r="BV40" s="67"/>
      <c r="BW40" s="66"/>
      <c r="BX40" s="68"/>
      <c r="BY40" s="68"/>
      <c r="BZ40" s="68"/>
      <c r="CA40" s="68"/>
      <c r="CB40" s="64"/>
      <c r="CC40" s="91">
        <f t="shared" si="81"/>
        <v>0</v>
      </c>
      <c r="CD40" s="92">
        <f t="shared" si="73"/>
        <v>400</v>
      </c>
      <c r="CE40" s="93">
        <f t="shared" si="82"/>
        <v>400</v>
      </c>
      <c r="CG40" s="64"/>
      <c r="CH40" s="65"/>
      <c r="CI40" s="65"/>
      <c r="CJ40" s="65"/>
      <c r="CK40" s="66"/>
      <c r="CL40" s="67"/>
      <c r="CM40" s="66"/>
      <c r="CN40" s="68"/>
      <c r="CO40" s="68"/>
      <c r="CP40" s="68"/>
      <c r="CQ40" s="68"/>
      <c r="CR40" s="64"/>
      <c r="CS40" s="91">
        <f t="shared" si="83"/>
        <v>0</v>
      </c>
      <c r="CT40" s="92">
        <f t="shared" si="74"/>
        <v>400</v>
      </c>
      <c r="CU40" s="93">
        <f t="shared" si="84"/>
        <v>400</v>
      </c>
    </row>
    <row r="41" spans="1:100" ht="12.75" x14ac:dyDescent="0.2">
      <c r="A41" s="31"/>
      <c r="B41" s="31"/>
      <c r="C41" s="32" t="s">
        <v>45</v>
      </c>
      <c r="D41" s="33">
        <v>2</v>
      </c>
      <c r="E41" s="34">
        <v>50</v>
      </c>
      <c r="F41" s="35">
        <v>1.2</v>
      </c>
      <c r="G41" s="8">
        <f t="shared" si="54"/>
        <v>83.333333333333343</v>
      </c>
      <c r="H41" s="9">
        <f t="shared" si="55"/>
        <v>1000.0000000000001</v>
      </c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>
        <v>1</v>
      </c>
      <c r="V41" s="36" t="str">
        <f t="shared" si="57"/>
        <v/>
      </c>
      <c r="W41" s="37">
        <f t="shared" si="58"/>
        <v>0</v>
      </c>
      <c r="X41" s="37">
        <f t="shared" si="59"/>
        <v>0</v>
      </c>
      <c r="Y41" s="37">
        <f t="shared" si="60"/>
        <v>0</v>
      </c>
      <c r="Z41" s="37">
        <f t="shared" si="61"/>
        <v>0</v>
      </c>
      <c r="AA41" s="37">
        <f t="shared" si="62"/>
        <v>0</v>
      </c>
      <c r="AB41" s="37">
        <f t="shared" si="63"/>
        <v>0</v>
      </c>
      <c r="AC41" s="37">
        <f t="shared" si="64"/>
        <v>0</v>
      </c>
      <c r="AD41" s="37">
        <f t="shared" si="65"/>
        <v>0</v>
      </c>
      <c r="AE41" s="37">
        <f t="shared" si="66"/>
        <v>0</v>
      </c>
      <c r="AF41" s="37">
        <f t="shared" si="67"/>
        <v>0</v>
      </c>
      <c r="AG41" s="37">
        <f t="shared" si="68"/>
        <v>0</v>
      </c>
      <c r="AH41" s="37">
        <f t="shared" si="69"/>
        <v>0</v>
      </c>
      <c r="AI41" s="37">
        <f t="shared" si="70"/>
        <v>1000.0000000000001</v>
      </c>
      <c r="AK41" s="64"/>
      <c r="AL41" s="65"/>
      <c r="AM41" s="65"/>
      <c r="AN41" s="65"/>
      <c r="AO41" s="66"/>
      <c r="AP41" s="67"/>
      <c r="AQ41" s="66"/>
      <c r="AR41" s="68"/>
      <c r="AS41" s="68"/>
      <c r="AT41" s="68"/>
      <c r="AU41" s="68"/>
      <c r="AV41" s="64"/>
      <c r="AW41" s="91">
        <f t="shared" si="77"/>
        <v>0</v>
      </c>
      <c r="AX41" s="92">
        <f t="shared" si="71"/>
        <v>1000.0000000000001</v>
      </c>
      <c r="AY41" s="93">
        <f t="shared" si="78"/>
        <v>1000.0000000000001</v>
      </c>
      <c r="BA41" s="64"/>
      <c r="BB41" s="65"/>
      <c r="BC41" s="65"/>
      <c r="BD41" s="65"/>
      <c r="BE41" s="66"/>
      <c r="BF41" s="67"/>
      <c r="BG41" s="66"/>
      <c r="BH41" s="68"/>
      <c r="BI41" s="68"/>
      <c r="BJ41" s="68"/>
      <c r="BK41" s="68"/>
      <c r="BL41" s="64"/>
      <c r="BM41" s="91">
        <f t="shared" si="79"/>
        <v>0</v>
      </c>
      <c r="BN41" s="92">
        <f t="shared" si="72"/>
        <v>1000.0000000000001</v>
      </c>
      <c r="BO41" s="93">
        <f t="shared" si="80"/>
        <v>1000.0000000000001</v>
      </c>
      <c r="BQ41" s="64"/>
      <c r="BR41" s="65"/>
      <c r="BS41" s="65"/>
      <c r="BT41" s="65"/>
      <c r="BU41" s="66"/>
      <c r="BV41" s="67"/>
      <c r="BW41" s="66"/>
      <c r="BX41" s="68"/>
      <c r="BY41" s="68"/>
      <c r="BZ41" s="68"/>
      <c r="CA41" s="68"/>
      <c r="CB41" s="64"/>
      <c r="CC41" s="91">
        <f t="shared" si="81"/>
        <v>0</v>
      </c>
      <c r="CD41" s="92">
        <f t="shared" si="73"/>
        <v>1000.0000000000001</v>
      </c>
      <c r="CE41" s="93">
        <f t="shared" si="82"/>
        <v>1000.0000000000001</v>
      </c>
      <c r="CG41" s="64"/>
      <c r="CH41" s="65"/>
      <c r="CI41" s="65"/>
      <c r="CJ41" s="65"/>
      <c r="CK41" s="66"/>
      <c r="CL41" s="67"/>
      <c r="CM41" s="66"/>
      <c r="CN41" s="68"/>
      <c r="CO41" s="68"/>
      <c r="CP41" s="68"/>
      <c r="CQ41" s="68"/>
      <c r="CR41" s="64"/>
      <c r="CS41" s="91">
        <f t="shared" si="83"/>
        <v>0</v>
      </c>
      <c r="CT41" s="92">
        <f t="shared" si="74"/>
        <v>1000.0000000000001</v>
      </c>
      <c r="CU41" s="93">
        <f t="shared" si="84"/>
        <v>1000.0000000000001</v>
      </c>
    </row>
    <row r="42" spans="1:100" ht="12.75" x14ac:dyDescent="0.2">
      <c r="A42" s="31"/>
      <c r="B42" s="31"/>
      <c r="C42" s="32" t="s">
        <v>88</v>
      </c>
      <c r="D42" s="33">
        <v>2</v>
      </c>
      <c r="E42" s="34">
        <v>400</v>
      </c>
      <c r="F42" s="35">
        <v>12</v>
      </c>
      <c r="G42" s="8">
        <f t="shared" si="54"/>
        <v>66.666666666666671</v>
      </c>
      <c r="H42" s="9">
        <f t="shared" si="55"/>
        <v>800</v>
      </c>
      <c r="I42" s="62"/>
      <c r="J42" s="62"/>
      <c r="K42" s="62"/>
      <c r="L42" s="62"/>
      <c r="M42" s="62"/>
      <c r="N42" s="62"/>
      <c r="O42" s="62">
        <v>0.5</v>
      </c>
      <c r="P42" s="62"/>
      <c r="Q42" s="62"/>
      <c r="R42" s="62">
        <v>0.5</v>
      </c>
      <c r="S42" s="62"/>
      <c r="T42" s="62"/>
      <c r="U42" s="62"/>
      <c r="V42" s="36" t="str">
        <f t="shared" si="57"/>
        <v/>
      </c>
      <c r="W42" s="37">
        <f t="shared" si="58"/>
        <v>0</v>
      </c>
      <c r="X42" s="37">
        <f t="shared" si="59"/>
        <v>0</v>
      </c>
      <c r="Y42" s="37">
        <f t="shared" si="60"/>
        <v>0</v>
      </c>
      <c r="Z42" s="37">
        <f t="shared" si="61"/>
        <v>0</v>
      </c>
      <c r="AA42" s="37">
        <f t="shared" si="62"/>
        <v>0</v>
      </c>
      <c r="AB42" s="37">
        <f t="shared" si="63"/>
        <v>0</v>
      </c>
      <c r="AC42" s="37">
        <f t="shared" si="64"/>
        <v>400</v>
      </c>
      <c r="AD42" s="37">
        <f t="shared" si="65"/>
        <v>0</v>
      </c>
      <c r="AE42" s="37">
        <f t="shared" si="66"/>
        <v>0</v>
      </c>
      <c r="AF42" s="37">
        <f t="shared" si="67"/>
        <v>400</v>
      </c>
      <c r="AG42" s="37">
        <f t="shared" si="68"/>
        <v>0</v>
      </c>
      <c r="AH42" s="37">
        <f t="shared" si="69"/>
        <v>0</v>
      </c>
      <c r="AI42" s="37">
        <f t="shared" si="70"/>
        <v>0</v>
      </c>
      <c r="AK42" s="64"/>
      <c r="AL42" s="65"/>
      <c r="AM42" s="65"/>
      <c r="AN42" s="65"/>
      <c r="AO42" s="66"/>
      <c r="AP42" s="67"/>
      <c r="AQ42" s="66"/>
      <c r="AR42" s="68"/>
      <c r="AS42" s="68"/>
      <c r="AT42" s="68"/>
      <c r="AU42" s="68"/>
      <c r="AV42" s="64"/>
      <c r="AW42" s="91">
        <f t="shared" si="77"/>
        <v>0</v>
      </c>
      <c r="AX42" s="92">
        <f t="shared" si="71"/>
        <v>800</v>
      </c>
      <c r="AY42" s="93">
        <f t="shared" si="78"/>
        <v>800</v>
      </c>
      <c r="BA42" s="64"/>
      <c r="BB42" s="65"/>
      <c r="BC42" s="65"/>
      <c r="BD42" s="65"/>
      <c r="BE42" s="66"/>
      <c r="BF42" s="67"/>
      <c r="BG42" s="66"/>
      <c r="BH42" s="68"/>
      <c r="BI42" s="68"/>
      <c r="BJ42" s="68"/>
      <c r="BK42" s="68"/>
      <c r="BL42" s="64"/>
      <c r="BM42" s="91">
        <f t="shared" si="79"/>
        <v>0</v>
      </c>
      <c r="BN42" s="92">
        <f t="shared" si="72"/>
        <v>800</v>
      </c>
      <c r="BO42" s="93">
        <f t="shared" si="80"/>
        <v>800</v>
      </c>
      <c r="BQ42" s="64"/>
      <c r="BR42" s="65"/>
      <c r="BS42" s="65"/>
      <c r="BT42" s="65"/>
      <c r="BU42" s="66"/>
      <c r="BV42" s="67"/>
      <c r="BW42" s="66"/>
      <c r="BX42" s="68"/>
      <c r="BY42" s="68"/>
      <c r="BZ42" s="68"/>
      <c r="CA42" s="68"/>
      <c r="CB42" s="64"/>
      <c r="CC42" s="91">
        <f t="shared" si="81"/>
        <v>0</v>
      </c>
      <c r="CD42" s="92">
        <f t="shared" si="73"/>
        <v>800</v>
      </c>
      <c r="CE42" s="93">
        <f t="shared" si="82"/>
        <v>800</v>
      </c>
      <c r="CG42" s="64"/>
      <c r="CH42" s="65"/>
      <c r="CI42" s="65"/>
      <c r="CJ42" s="65"/>
      <c r="CK42" s="66"/>
      <c r="CL42" s="67"/>
      <c r="CM42" s="66"/>
      <c r="CN42" s="68"/>
      <c r="CO42" s="68"/>
      <c r="CP42" s="68"/>
      <c r="CQ42" s="68"/>
      <c r="CR42" s="64"/>
      <c r="CS42" s="91">
        <f t="shared" si="83"/>
        <v>0</v>
      </c>
      <c r="CT42" s="92">
        <f t="shared" si="74"/>
        <v>800</v>
      </c>
      <c r="CU42" s="93">
        <f t="shared" si="84"/>
        <v>800</v>
      </c>
    </row>
    <row r="43" spans="1:100" ht="12.75" x14ac:dyDescent="0.2">
      <c r="A43" s="31" t="s">
        <v>52</v>
      </c>
      <c r="B43" s="31"/>
      <c r="C43" s="32" t="s">
        <v>89</v>
      </c>
      <c r="D43" s="33">
        <v>1</v>
      </c>
      <c r="E43" s="34">
        <v>25</v>
      </c>
      <c r="F43" s="35">
        <v>1</v>
      </c>
      <c r="G43" s="8">
        <f t="shared" si="54"/>
        <v>25</v>
      </c>
      <c r="H43" s="9">
        <f t="shared" si="55"/>
        <v>300</v>
      </c>
      <c r="I43" s="62">
        <f t="shared" ref="I43:T45" si="86">1/12</f>
        <v>8.3333333333333329E-2</v>
      </c>
      <c r="J43" s="62">
        <f t="shared" si="86"/>
        <v>8.3333333333333329E-2</v>
      </c>
      <c r="K43" s="62">
        <f t="shared" si="86"/>
        <v>8.3333333333333329E-2</v>
      </c>
      <c r="L43" s="62">
        <f t="shared" si="86"/>
        <v>8.3333333333333329E-2</v>
      </c>
      <c r="M43" s="62">
        <f t="shared" si="86"/>
        <v>8.3333333333333329E-2</v>
      </c>
      <c r="N43" s="62">
        <f t="shared" si="86"/>
        <v>8.3333333333333329E-2</v>
      </c>
      <c r="O43" s="62">
        <f t="shared" si="86"/>
        <v>8.3333333333333329E-2</v>
      </c>
      <c r="P43" s="62">
        <f t="shared" si="86"/>
        <v>8.3333333333333329E-2</v>
      </c>
      <c r="Q43" s="62">
        <f t="shared" si="86"/>
        <v>8.3333333333333329E-2</v>
      </c>
      <c r="R43" s="62">
        <f t="shared" si="86"/>
        <v>8.3333333333333329E-2</v>
      </c>
      <c r="S43" s="62">
        <f t="shared" si="86"/>
        <v>8.3333333333333329E-2</v>
      </c>
      <c r="T43" s="62">
        <f t="shared" si="86"/>
        <v>8.3333333333333329E-2</v>
      </c>
      <c r="U43" s="62"/>
      <c r="V43" s="36" t="str">
        <f t="shared" si="57"/>
        <v/>
      </c>
      <c r="W43" s="37">
        <f t="shared" si="58"/>
        <v>25</v>
      </c>
      <c r="X43" s="37">
        <f t="shared" si="59"/>
        <v>25</v>
      </c>
      <c r="Y43" s="37">
        <f t="shared" si="60"/>
        <v>25</v>
      </c>
      <c r="Z43" s="37">
        <f t="shared" si="61"/>
        <v>25</v>
      </c>
      <c r="AA43" s="37">
        <f t="shared" si="62"/>
        <v>25</v>
      </c>
      <c r="AB43" s="37">
        <f t="shared" si="63"/>
        <v>25</v>
      </c>
      <c r="AC43" s="37">
        <f t="shared" si="64"/>
        <v>25</v>
      </c>
      <c r="AD43" s="37">
        <f t="shared" si="65"/>
        <v>25</v>
      </c>
      <c r="AE43" s="37">
        <f t="shared" si="66"/>
        <v>25</v>
      </c>
      <c r="AF43" s="37">
        <f t="shared" si="67"/>
        <v>25</v>
      </c>
      <c r="AG43" s="37">
        <f t="shared" si="68"/>
        <v>25</v>
      </c>
      <c r="AH43" s="37">
        <f t="shared" si="69"/>
        <v>25</v>
      </c>
      <c r="AI43" s="37">
        <f t="shared" si="70"/>
        <v>0</v>
      </c>
      <c r="AK43" s="64"/>
      <c r="AL43" s="65"/>
      <c r="AM43" s="65"/>
      <c r="AN43" s="65"/>
      <c r="AO43" s="66"/>
      <c r="AP43" s="67"/>
      <c r="AQ43" s="66"/>
      <c r="AR43" s="68"/>
      <c r="AS43" s="68"/>
      <c r="AT43" s="68"/>
      <c r="AU43" s="68"/>
      <c r="AV43" s="64"/>
      <c r="AW43" s="91">
        <f t="shared" si="77"/>
        <v>0</v>
      </c>
      <c r="AX43" s="92">
        <f t="shared" si="71"/>
        <v>300</v>
      </c>
      <c r="AY43" s="93">
        <f t="shared" si="78"/>
        <v>300</v>
      </c>
      <c r="BA43" s="64"/>
      <c r="BB43" s="65"/>
      <c r="BC43" s="65"/>
      <c r="BD43" s="65"/>
      <c r="BE43" s="66"/>
      <c r="BF43" s="67"/>
      <c r="BG43" s="66"/>
      <c r="BH43" s="68"/>
      <c r="BI43" s="68"/>
      <c r="BJ43" s="68"/>
      <c r="BK43" s="68"/>
      <c r="BL43" s="64"/>
      <c r="BM43" s="91">
        <f t="shared" si="79"/>
        <v>0</v>
      </c>
      <c r="BN43" s="92">
        <f t="shared" si="72"/>
        <v>300</v>
      </c>
      <c r="BO43" s="93">
        <f t="shared" si="80"/>
        <v>300</v>
      </c>
      <c r="BQ43" s="64"/>
      <c r="BR43" s="65"/>
      <c r="BS43" s="65"/>
      <c r="BT43" s="65"/>
      <c r="BU43" s="66"/>
      <c r="BV43" s="67"/>
      <c r="BW43" s="66"/>
      <c r="BX43" s="68"/>
      <c r="BY43" s="68"/>
      <c r="BZ43" s="68"/>
      <c r="CA43" s="68"/>
      <c r="CB43" s="64"/>
      <c r="CC43" s="91">
        <f t="shared" si="81"/>
        <v>0</v>
      </c>
      <c r="CD43" s="92">
        <f t="shared" si="73"/>
        <v>300</v>
      </c>
      <c r="CE43" s="93">
        <f t="shared" si="82"/>
        <v>300</v>
      </c>
      <c r="CG43" s="64"/>
      <c r="CH43" s="65"/>
      <c r="CI43" s="65"/>
      <c r="CJ43" s="65"/>
      <c r="CK43" s="66"/>
      <c r="CL43" s="67"/>
      <c r="CM43" s="66"/>
      <c r="CN43" s="68"/>
      <c r="CO43" s="68"/>
      <c r="CP43" s="68"/>
      <c r="CQ43" s="68"/>
      <c r="CR43" s="64"/>
      <c r="CS43" s="91">
        <f t="shared" si="83"/>
        <v>0</v>
      </c>
      <c r="CT43" s="92">
        <f t="shared" si="74"/>
        <v>300</v>
      </c>
      <c r="CU43" s="93">
        <f t="shared" si="84"/>
        <v>300</v>
      </c>
    </row>
    <row r="44" spans="1:100" ht="12.75" x14ac:dyDescent="0.2">
      <c r="A44" s="31"/>
      <c r="B44" s="31"/>
      <c r="C44" s="32" t="s">
        <v>90</v>
      </c>
      <c r="D44" s="33">
        <v>1</v>
      </c>
      <c r="E44" s="34">
        <v>250</v>
      </c>
      <c r="F44" s="35">
        <v>1</v>
      </c>
      <c r="G44" s="8">
        <f t="shared" si="54"/>
        <v>250</v>
      </c>
      <c r="H44" s="9">
        <f t="shared" si="55"/>
        <v>3000</v>
      </c>
      <c r="I44" s="62">
        <f t="shared" si="86"/>
        <v>8.3333333333333329E-2</v>
      </c>
      <c r="J44" s="62">
        <f t="shared" si="86"/>
        <v>8.3333333333333329E-2</v>
      </c>
      <c r="K44" s="62">
        <f t="shared" si="86"/>
        <v>8.3333333333333329E-2</v>
      </c>
      <c r="L44" s="62">
        <f t="shared" si="86"/>
        <v>8.3333333333333329E-2</v>
      </c>
      <c r="M44" s="62">
        <f t="shared" si="86"/>
        <v>8.3333333333333329E-2</v>
      </c>
      <c r="N44" s="62">
        <f t="shared" si="86"/>
        <v>8.3333333333333329E-2</v>
      </c>
      <c r="O44" s="62">
        <f t="shared" si="86"/>
        <v>8.3333333333333329E-2</v>
      </c>
      <c r="P44" s="62">
        <f t="shared" si="86"/>
        <v>8.3333333333333329E-2</v>
      </c>
      <c r="Q44" s="62">
        <f t="shared" si="86"/>
        <v>8.3333333333333329E-2</v>
      </c>
      <c r="R44" s="62">
        <f t="shared" si="86"/>
        <v>8.3333333333333329E-2</v>
      </c>
      <c r="S44" s="62">
        <f t="shared" si="86"/>
        <v>8.3333333333333329E-2</v>
      </c>
      <c r="T44" s="62">
        <f t="shared" si="86"/>
        <v>8.3333333333333329E-2</v>
      </c>
      <c r="U44" s="62"/>
      <c r="V44" s="36" t="str">
        <f t="shared" si="57"/>
        <v/>
      </c>
      <c r="W44" s="37">
        <f t="shared" si="58"/>
        <v>250</v>
      </c>
      <c r="X44" s="37">
        <f t="shared" si="59"/>
        <v>250</v>
      </c>
      <c r="Y44" s="37">
        <f t="shared" si="60"/>
        <v>250</v>
      </c>
      <c r="Z44" s="37">
        <f t="shared" si="61"/>
        <v>250</v>
      </c>
      <c r="AA44" s="37">
        <f t="shared" si="62"/>
        <v>250</v>
      </c>
      <c r="AB44" s="37">
        <f t="shared" si="63"/>
        <v>250</v>
      </c>
      <c r="AC44" s="37">
        <f t="shared" si="64"/>
        <v>250</v>
      </c>
      <c r="AD44" s="37">
        <f t="shared" si="65"/>
        <v>250</v>
      </c>
      <c r="AE44" s="37">
        <f t="shared" si="66"/>
        <v>250</v>
      </c>
      <c r="AF44" s="37">
        <f t="shared" si="67"/>
        <v>250</v>
      </c>
      <c r="AG44" s="37">
        <f t="shared" si="68"/>
        <v>250</v>
      </c>
      <c r="AH44" s="37">
        <f t="shared" si="69"/>
        <v>250</v>
      </c>
      <c r="AI44" s="37">
        <f t="shared" si="70"/>
        <v>0</v>
      </c>
      <c r="AK44" s="64"/>
      <c r="AL44" s="65"/>
      <c r="AM44" s="65"/>
      <c r="AN44" s="65"/>
      <c r="AO44" s="66"/>
      <c r="AP44" s="67"/>
      <c r="AQ44" s="66"/>
      <c r="AR44" s="68"/>
      <c r="AS44" s="68"/>
      <c r="AT44" s="68"/>
      <c r="AU44" s="68"/>
      <c r="AV44" s="64"/>
      <c r="AW44" s="91">
        <f t="shared" si="77"/>
        <v>0</v>
      </c>
      <c r="AX44" s="92">
        <f t="shared" si="71"/>
        <v>3000</v>
      </c>
      <c r="AY44" s="93">
        <f t="shared" si="78"/>
        <v>3000</v>
      </c>
      <c r="BA44" s="64"/>
      <c r="BB44" s="65"/>
      <c r="BC44" s="65"/>
      <c r="BD44" s="65"/>
      <c r="BE44" s="66"/>
      <c r="BF44" s="67"/>
      <c r="BG44" s="66"/>
      <c r="BH44" s="68"/>
      <c r="BI44" s="68"/>
      <c r="BJ44" s="68"/>
      <c r="BK44" s="68"/>
      <c r="BL44" s="64"/>
      <c r="BM44" s="91">
        <f t="shared" si="79"/>
        <v>0</v>
      </c>
      <c r="BN44" s="92">
        <f t="shared" si="72"/>
        <v>3000</v>
      </c>
      <c r="BO44" s="93">
        <f t="shared" si="80"/>
        <v>3000</v>
      </c>
      <c r="BQ44" s="64"/>
      <c r="BR44" s="65"/>
      <c r="BS44" s="65"/>
      <c r="BT44" s="65"/>
      <c r="BU44" s="66"/>
      <c r="BV44" s="67"/>
      <c r="BW44" s="66"/>
      <c r="BX44" s="68"/>
      <c r="BY44" s="68"/>
      <c r="BZ44" s="68"/>
      <c r="CA44" s="68"/>
      <c r="CB44" s="64"/>
      <c r="CC44" s="91">
        <f t="shared" si="81"/>
        <v>0</v>
      </c>
      <c r="CD44" s="92">
        <f t="shared" si="73"/>
        <v>3000</v>
      </c>
      <c r="CE44" s="93">
        <f t="shared" si="82"/>
        <v>3000</v>
      </c>
      <c r="CG44" s="64"/>
      <c r="CH44" s="65"/>
      <c r="CI44" s="65"/>
      <c r="CJ44" s="65"/>
      <c r="CK44" s="66"/>
      <c r="CL44" s="67"/>
      <c r="CM44" s="66"/>
      <c r="CN44" s="68"/>
      <c r="CO44" s="68"/>
      <c r="CP44" s="68"/>
      <c r="CQ44" s="68"/>
      <c r="CR44" s="64"/>
      <c r="CS44" s="91">
        <f t="shared" si="83"/>
        <v>0</v>
      </c>
      <c r="CT44" s="92">
        <f t="shared" si="74"/>
        <v>3000</v>
      </c>
      <c r="CU44" s="93">
        <f t="shared" si="84"/>
        <v>3000</v>
      </c>
    </row>
    <row r="45" spans="1:100" ht="12.75" x14ac:dyDescent="0.2">
      <c r="A45" s="31"/>
      <c r="B45" s="31"/>
      <c r="C45" s="32" t="s">
        <v>91</v>
      </c>
      <c r="D45" s="33">
        <v>2</v>
      </c>
      <c r="E45" s="34">
        <v>25</v>
      </c>
      <c r="F45" s="35">
        <v>1</v>
      </c>
      <c r="G45" s="8">
        <f t="shared" si="54"/>
        <v>50</v>
      </c>
      <c r="H45" s="9">
        <f t="shared" si="55"/>
        <v>600</v>
      </c>
      <c r="I45" s="62">
        <f t="shared" si="86"/>
        <v>8.3333333333333329E-2</v>
      </c>
      <c r="J45" s="62">
        <f t="shared" si="86"/>
        <v>8.3333333333333329E-2</v>
      </c>
      <c r="K45" s="62">
        <f t="shared" si="86"/>
        <v>8.3333333333333329E-2</v>
      </c>
      <c r="L45" s="62">
        <f t="shared" si="86"/>
        <v>8.3333333333333329E-2</v>
      </c>
      <c r="M45" s="62">
        <f t="shared" si="86"/>
        <v>8.3333333333333329E-2</v>
      </c>
      <c r="N45" s="62">
        <f t="shared" si="86"/>
        <v>8.3333333333333329E-2</v>
      </c>
      <c r="O45" s="62">
        <f t="shared" si="86"/>
        <v>8.3333333333333329E-2</v>
      </c>
      <c r="P45" s="62">
        <f t="shared" si="86"/>
        <v>8.3333333333333329E-2</v>
      </c>
      <c r="Q45" s="62">
        <f t="shared" si="86"/>
        <v>8.3333333333333329E-2</v>
      </c>
      <c r="R45" s="62">
        <f t="shared" si="86"/>
        <v>8.3333333333333329E-2</v>
      </c>
      <c r="S45" s="62">
        <f t="shared" si="86"/>
        <v>8.3333333333333329E-2</v>
      </c>
      <c r="T45" s="62">
        <f t="shared" si="86"/>
        <v>8.3333333333333329E-2</v>
      </c>
      <c r="U45" s="62"/>
      <c r="V45" s="36" t="str">
        <f t="shared" si="57"/>
        <v/>
      </c>
      <c r="W45" s="37">
        <f t="shared" si="58"/>
        <v>50</v>
      </c>
      <c r="X45" s="37">
        <f t="shared" si="59"/>
        <v>50</v>
      </c>
      <c r="Y45" s="37">
        <f t="shared" si="60"/>
        <v>50</v>
      </c>
      <c r="Z45" s="37">
        <f t="shared" si="61"/>
        <v>50</v>
      </c>
      <c r="AA45" s="37">
        <f t="shared" si="62"/>
        <v>50</v>
      </c>
      <c r="AB45" s="37">
        <f t="shared" si="63"/>
        <v>50</v>
      </c>
      <c r="AC45" s="37">
        <f t="shared" si="64"/>
        <v>50</v>
      </c>
      <c r="AD45" s="37">
        <f t="shared" si="65"/>
        <v>50</v>
      </c>
      <c r="AE45" s="37">
        <f t="shared" si="66"/>
        <v>50</v>
      </c>
      <c r="AF45" s="37">
        <f t="shared" si="67"/>
        <v>50</v>
      </c>
      <c r="AG45" s="37">
        <f t="shared" si="68"/>
        <v>50</v>
      </c>
      <c r="AH45" s="37">
        <f t="shared" si="69"/>
        <v>50</v>
      </c>
      <c r="AI45" s="37">
        <f t="shared" si="70"/>
        <v>0</v>
      </c>
      <c r="AK45" s="64"/>
      <c r="AL45" s="65"/>
      <c r="AM45" s="65"/>
      <c r="AN45" s="65"/>
      <c r="AO45" s="66"/>
      <c r="AP45" s="67"/>
      <c r="AQ45" s="66"/>
      <c r="AR45" s="68"/>
      <c r="AS45" s="68"/>
      <c r="AT45" s="68"/>
      <c r="AU45" s="68"/>
      <c r="AV45" s="64"/>
      <c r="AW45" s="91">
        <f t="shared" si="77"/>
        <v>0</v>
      </c>
      <c r="AX45" s="92">
        <f t="shared" si="71"/>
        <v>600</v>
      </c>
      <c r="AY45" s="93">
        <f t="shared" si="78"/>
        <v>600</v>
      </c>
      <c r="BA45" s="64"/>
      <c r="BB45" s="65"/>
      <c r="BC45" s="65"/>
      <c r="BD45" s="65"/>
      <c r="BE45" s="66"/>
      <c r="BF45" s="67"/>
      <c r="BG45" s="66"/>
      <c r="BH45" s="68"/>
      <c r="BI45" s="68"/>
      <c r="BJ45" s="68"/>
      <c r="BK45" s="68"/>
      <c r="BL45" s="64"/>
      <c r="BM45" s="91">
        <f t="shared" si="79"/>
        <v>0</v>
      </c>
      <c r="BN45" s="92">
        <f t="shared" si="72"/>
        <v>600</v>
      </c>
      <c r="BO45" s="93">
        <f t="shared" si="80"/>
        <v>600</v>
      </c>
      <c r="BQ45" s="64"/>
      <c r="BR45" s="65"/>
      <c r="BS45" s="65"/>
      <c r="BT45" s="65"/>
      <c r="BU45" s="66"/>
      <c r="BV45" s="67"/>
      <c r="BW45" s="66"/>
      <c r="BX45" s="68"/>
      <c r="BY45" s="68"/>
      <c r="BZ45" s="68"/>
      <c r="CA45" s="68"/>
      <c r="CB45" s="64"/>
      <c r="CC45" s="91">
        <f t="shared" si="81"/>
        <v>0</v>
      </c>
      <c r="CD45" s="92">
        <f t="shared" si="73"/>
        <v>600</v>
      </c>
      <c r="CE45" s="93">
        <f t="shared" si="82"/>
        <v>600</v>
      </c>
      <c r="CG45" s="64"/>
      <c r="CH45" s="65"/>
      <c r="CI45" s="65"/>
      <c r="CJ45" s="65"/>
      <c r="CK45" s="66"/>
      <c r="CL45" s="67"/>
      <c r="CM45" s="66"/>
      <c r="CN45" s="68"/>
      <c r="CO45" s="68"/>
      <c r="CP45" s="68"/>
      <c r="CQ45" s="68"/>
      <c r="CR45" s="64"/>
      <c r="CS45" s="91">
        <f t="shared" si="83"/>
        <v>0</v>
      </c>
      <c r="CT45" s="92">
        <f t="shared" si="74"/>
        <v>600</v>
      </c>
      <c r="CU45" s="93">
        <f t="shared" si="84"/>
        <v>600</v>
      </c>
    </row>
    <row r="46" spans="1:100" s="28" customFormat="1" ht="12.75" x14ac:dyDescent="0.2">
      <c r="A46" s="31"/>
      <c r="B46" s="31"/>
      <c r="C46" s="32" t="s">
        <v>92</v>
      </c>
      <c r="D46" s="33">
        <v>1</v>
      </c>
      <c r="E46" s="34">
        <v>1500</v>
      </c>
      <c r="F46" s="35">
        <v>24</v>
      </c>
      <c r="G46" s="8">
        <f t="shared" si="54"/>
        <v>62.5</v>
      </c>
      <c r="H46" s="9">
        <f t="shared" si="55"/>
        <v>750</v>
      </c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>
        <v>1</v>
      </c>
      <c r="V46" s="36" t="str">
        <f t="shared" si="57"/>
        <v/>
      </c>
      <c r="W46" s="37">
        <f t="shared" si="58"/>
        <v>0</v>
      </c>
      <c r="X46" s="37">
        <f t="shared" si="59"/>
        <v>0</v>
      </c>
      <c r="Y46" s="37">
        <f t="shared" si="60"/>
        <v>0</v>
      </c>
      <c r="Z46" s="37">
        <f t="shared" si="61"/>
        <v>0</v>
      </c>
      <c r="AA46" s="37">
        <f t="shared" si="62"/>
        <v>0</v>
      </c>
      <c r="AB46" s="37">
        <f t="shared" si="63"/>
        <v>0</v>
      </c>
      <c r="AC46" s="37">
        <f t="shared" si="64"/>
        <v>0</v>
      </c>
      <c r="AD46" s="37">
        <f t="shared" si="65"/>
        <v>0</v>
      </c>
      <c r="AE46" s="37">
        <f t="shared" si="66"/>
        <v>0</v>
      </c>
      <c r="AF46" s="37">
        <f t="shared" si="67"/>
        <v>0</v>
      </c>
      <c r="AG46" s="37">
        <f t="shared" si="68"/>
        <v>0</v>
      </c>
      <c r="AH46" s="37">
        <f t="shared" si="69"/>
        <v>0</v>
      </c>
      <c r="AI46" s="37">
        <f t="shared" si="70"/>
        <v>750</v>
      </c>
      <c r="AJ46" s="47"/>
      <c r="AK46" s="64"/>
      <c r="AL46" s="65"/>
      <c r="AM46" s="65"/>
      <c r="AN46" s="65"/>
      <c r="AO46" s="66"/>
      <c r="AP46" s="67"/>
      <c r="AQ46" s="66"/>
      <c r="AR46" s="68"/>
      <c r="AS46" s="68"/>
      <c r="AT46" s="68"/>
      <c r="AU46" s="68"/>
      <c r="AV46" s="64"/>
      <c r="AW46" s="91">
        <f t="shared" si="77"/>
        <v>0</v>
      </c>
      <c r="AX46" s="92">
        <f t="shared" si="71"/>
        <v>750</v>
      </c>
      <c r="AY46" s="93">
        <f t="shared" si="78"/>
        <v>750</v>
      </c>
      <c r="AZ46" s="119"/>
      <c r="BA46" s="64"/>
      <c r="BB46" s="65"/>
      <c r="BC46" s="65"/>
      <c r="BD46" s="65"/>
      <c r="BE46" s="66"/>
      <c r="BF46" s="67"/>
      <c r="BG46" s="66"/>
      <c r="BH46" s="68"/>
      <c r="BI46" s="68"/>
      <c r="BJ46" s="68"/>
      <c r="BK46" s="68"/>
      <c r="BL46" s="64"/>
      <c r="BM46" s="91">
        <f t="shared" si="79"/>
        <v>0</v>
      </c>
      <c r="BN46" s="92">
        <f t="shared" si="72"/>
        <v>750</v>
      </c>
      <c r="BO46" s="93">
        <f t="shared" si="80"/>
        <v>750</v>
      </c>
      <c r="BP46" s="119"/>
      <c r="BQ46" s="64"/>
      <c r="BR46" s="65"/>
      <c r="BS46" s="65"/>
      <c r="BT46" s="65"/>
      <c r="BU46" s="66"/>
      <c r="BV46" s="67"/>
      <c r="BW46" s="66"/>
      <c r="BX46" s="68"/>
      <c r="BY46" s="68"/>
      <c r="BZ46" s="68"/>
      <c r="CA46" s="68"/>
      <c r="CB46" s="64"/>
      <c r="CC46" s="91">
        <f t="shared" si="81"/>
        <v>0</v>
      </c>
      <c r="CD46" s="92">
        <f t="shared" si="73"/>
        <v>750</v>
      </c>
      <c r="CE46" s="93">
        <f t="shared" si="82"/>
        <v>750</v>
      </c>
      <c r="CF46" s="119"/>
      <c r="CG46" s="64"/>
      <c r="CH46" s="65"/>
      <c r="CI46" s="65"/>
      <c r="CJ46" s="65"/>
      <c r="CK46" s="66"/>
      <c r="CL46" s="67"/>
      <c r="CM46" s="66"/>
      <c r="CN46" s="68"/>
      <c r="CO46" s="68"/>
      <c r="CP46" s="68"/>
      <c r="CQ46" s="68"/>
      <c r="CR46" s="64"/>
      <c r="CS46" s="91">
        <f t="shared" si="83"/>
        <v>0</v>
      </c>
      <c r="CT46" s="92">
        <f t="shared" si="74"/>
        <v>750</v>
      </c>
      <c r="CU46" s="93">
        <f t="shared" si="84"/>
        <v>750</v>
      </c>
      <c r="CV46" s="47"/>
    </row>
    <row r="47" spans="1:100" s="14" customFormat="1" ht="12.75" x14ac:dyDescent="0.2">
      <c r="A47" s="31"/>
      <c r="B47" s="31"/>
      <c r="C47" s="32" t="s">
        <v>93</v>
      </c>
      <c r="D47" s="33">
        <v>1</v>
      </c>
      <c r="E47" s="34">
        <v>2000</v>
      </c>
      <c r="F47" s="35">
        <v>12</v>
      </c>
      <c r="G47" s="8">
        <f t="shared" si="54"/>
        <v>166.66666666666666</v>
      </c>
      <c r="H47" s="9">
        <f t="shared" si="55"/>
        <v>2000</v>
      </c>
      <c r="I47" s="62"/>
      <c r="J47" s="62"/>
      <c r="K47" s="62"/>
      <c r="L47" s="62">
        <v>0.1</v>
      </c>
      <c r="M47" s="62"/>
      <c r="N47" s="62"/>
      <c r="O47" s="62">
        <v>0.4</v>
      </c>
      <c r="P47" s="62">
        <v>0.5</v>
      </c>
      <c r="Q47" s="62"/>
      <c r="R47" s="62"/>
      <c r="S47" s="62"/>
      <c r="T47" s="62"/>
      <c r="U47" s="62"/>
      <c r="V47" s="36" t="str">
        <f t="shared" si="57"/>
        <v/>
      </c>
      <c r="W47" s="37">
        <f t="shared" si="58"/>
        <v>0</v>
      </c>
      <c r="X47" s="37">
        <f t="shared" si="59"/>
        <v>0</v>
      </c>
      <c r="Y47" s="37">
        <f t="shared" si="60"/>
        <v>0</v>
      </c>
      <c r="Z47" s="37">
        <f t="shared" si="61"/>
        <v>200</v>
      </c>
      <c r="AA47" s="37">
        <f t="shared" si="62"/>
        <v>0</v>
      </c>
      <c r="AB47" s="37">
        <f t="shared" si="63"/>
        <v>0</v>
      </c>
      <c r="AC47" s="37">
        <f t="shared" si="64"/>
        <v>800</v>
      </c>
      <c r="AD47" s="37">
        <f t="shared" si="65"/>
        <v>1000</v>
      </c>
      <c r="AE47" s="37">
        <f t="shared" si="66"/>
        <v>0</v>
      </c>
      <c r="AF47" s="37">
        <f t="shared" si="67"/>
        <v>0</v>
      </c>
      <c r="AG47" s="37">
        <f t="shared" si="68"/>
        <v>0</v>
      </c>
      <c r="AH47" s="37">
        <f t="shared" si="69"/>
        <v>0</v>
      </c>
      <c r="AI47" s="37">
        <f t="shared" si="70"/>
        <v>0</v>
      </c>
      <c r="AJ47" s="47"/>
      <c r="AK47" s="64"/>
      <c r="AL47" s="65"/>
      <c r="AM47" s="65"/>
      <c r="AN47" s="65"/>
      <c r="AO47" s="66"/>
      <c r="AP47" s="67"/>
      <c r="AQ47" s="66"/>
      <c r="AR47" s="68"/>
      <c r="AS47" s="68"/>
      <c r="AT47" s="68"/>
      <c r="AU47" s="68"/>
      <c r="AV47" s="64"/>
      <c r="AW47" s="91">
        <f t="shared" si="77"/>
        <v>0</v>
      </c>
      <c r="AX47" s="92">
        <f t="shared" si="71"/>
        <v>2000</v>
      </c>
      <c r="AY47" s="93">
        <f t="shared" si="78"/>
        <v>2000</v>
      </c>
      <c r="AZ47" s="119"/>
      <c r="BA47" s="64"/>
      <c r="BB47" s="65"/>
      <c r="BC47" s="65"/>
      <c r="BD47" s="65"/>
      <c r="BE47" s="66"/>
      <c r="BF47" s="67"/>
      <c r="BG47" s="66"/>
      <c r="BH47" s="68"/>
      <c r="BI47" s="68"/>
      <c r="BJ47" s="68"/>
      <c r="BK47" s="68"/>
      <c r="BL47" s="64"/>
      <c r="BM47" s="91">
        <f t="shared" si="79"/>
        <v>0</v>
      </c>
      <c r="BN47" s="92">
        <f t="shared" si="72"/>
        <v>2000</v>
      </c>
      <c r="BO47" s="93">
        <f t="shared" si="80"/>
        <v>2000</v>
      </c>
      <c r="BP47" s="119"/>
      <c r="BQ47" s="64"/>
      <c r="BR47" s="65"/>
      <c r="BS47" s="65"/>
      <c r="BT47" s="65"/>
      <c r="BU47" s="66"/>
      <c r="BV47" s="67"/>
      <c r="BW47" s="66"/>
      <c r="BX47" s="68"/>
      <c r="BY47" s="68"/>
      <c r="BZ47" s="68"/>
      <c r="CA47" s="68"/>
      <c r="CB47" s="64"/>
      <c r="CC47" s="91">
        <f t="shared" si="81"/>
        <v>0</v>
      </c>
      <c r="CD47" s="92">
        <f t="shared" si="73"/>
        <v>2000</v>
      </c>
      <c r="CE47" s="93">
        <f t="shared" si="82"/>
        <v>2000</v>
      </c>
      <c r="CF47" s="119"/>
      <c r="CG47" s="64"/>
      <c r="CH47" s="65"/>
      <c r="CI47" s="65"/>
      <c r="CJ47" s="65"/>
      <c r="CK47" s="66"/>
      <c r="CL47" s="67"/>
      <c r="CM47" s="66"/>
      <c r="CN47" s="68"/>
      <c r="CO47" s="68"/>
      <c r="CP47" s="68"/>
      <c r="CQ47" s="68"/>
      <c r="CR47" s="64"/>
      <c r="CS47" s="91">
        <f t="shared" si="83"/>
        <v>0</v>
      </c>
      <c r="CT47" s="92">
        <f t="shared" si="74"/>
        <v>2000</v>
      </c>
      <c r="CU47" s="93">
        <f t="shared" si="84"/>
        <v>2000</v>
      </c>
      <c r="CV47" s="47"/>
    </row>
    <row r="48" spans="1:100" ht="12.75" x14ac:dyDescent="0.2">
      <c r="A48" s="31"/>
      <c r="B48" s="31"/>
      <c r="C48" s="32" t="s">
        <v>53</v>
      </c>
      <c r="D48" s="33">
        <v>1</v>
      </c>
      <c r="E48" s="34">
        <v>1000</v>
      </c>
      <c r="F48" s="35">
        <v>12</v>
      </c>
      <c r="G48" s="8">
        <f t="shared" si="54"/>
        <v>83.333333333333329</v>
      </c>
      <c r="H48" s="9">
        <f t="shared" si="55"/>
        <v>1000</v>
      </c>
      <c r="I48" s="62">
        <v>0.1</v>
      </c>
      <c r="J48" s="62">
        <v>0.03</v>
      </c>
      <c r="K48" s="62">
        <v>0.03</v>
      </c>
      <c r="L48" s="62">
        <v>0.03</v>
      </c>
      <c r="M48" s="62">
        <v>0.03</v>
      </c>
      <c r="N48" s="62">
        <v>0.03</v>
      </c>
      <c r="O48" s="62">
        <v>0.04</v>
      </c>
      <c r="P48" s="62">
        <v>0.05</v>
      </c>
      <c r="Q48" s="62">
        <v>0.03</v>
      </c>
      <c r="R48" s="62">
        <v>0.03</v>
      </c>
      <c r="S48" s="62">
        <v>0.15</v>
      </c>
      <c r="T48" s="62">
        <v>0.45</v>
      </c>
      <c r="U48" s="62"/>
      <c r="V48" s="36" t="str">
        <f t="shared" si="57"/>
        <v/>
      </c>
      <c r="W48" s="37">
        <f t="shared" si="58"/>
        <v>100</v>
      </c>
      <c r="X48" s="37">
        <f t="shared" si="59"/>
        <v>30</v>
      </c>
      <c r="Y48" s="37">
        <f t="shared" si="60"/>
        <v>30</v>
      </c>
      <c r="Z48" s="37">
        <f t="shared" si="61"/>
        <v>30</v>
      </c>
      <c r="AA48" s="37">
        <f t="shared" si="62"/>
        <v>30</v>
      </c>
      <c r="AB48" s="37">
        <f t="shared" si="63"/>
        <v>30</v>
      </c>
      <c r="AC48" s="37">
        <f t="shared" si="64"/>
        <v>40</v>
      </c>
      <c r="AD48" s="37">
        <f t="shared" si="65"/>
        <v>50</v>
      </c>
      <c r="AE48" s="37">
        <f t="shared" si="66"/>
        <v>30</v>
      </c>
      <c r="AF48" s="37">
        <f t="shared" si="67"/>
        <v>30</v>
      </c>
      <c r="AG48" s="37">
        <f t="shared" si="68"/>
        <v>150</v>
      </c>
      <c r="AH48" s="37">
        <f t="shared" si="69"/>
        <v>450</v>
      </c>
      <c r="AI48" s="37">
        <f t="shared" si="70"/>
        <v>0</v>
      </c>
      <c r="AK48" s="64"/>
      <c r="AL48" s="65"/>
      <c r="AM48" s="65"/>
      <c r="AN48" s="65"/>
      <c r="AO48" s="66"/>
      <c r="AP48" s="67"/>
      <c r="AQ48" s="66"/>
      <c r="AR48" s="68"/>
      <c r="AS48" s="68"/>
      <c r="AT48" s="68"/>
      <c r="AU48" s="68"/>
      <c r="AV48" s="64"/>
      <c r="AW48" s="91">
        <f t="shared" si="77"/>
        <v>0</v>
      </c>
      <c r="AX48" s="92">
        <f t="shared" si="71"/>
        <v>1000</v>
      </c>
      <c r="AY48" s="93">
        <f t="shared" si="78"/>
        <v>1000</v>
      </c>
      <c r="BA48" s="64"/>
      <c r="BB48" s="65"/>
      <c r="BC48" s="65"/>
      <c r="BD48" s="65"/>
      <c r="BE48" s="66"/>
      <c r="BF48" s="67"/>
      <c r="BG48" s="66"/>
      <c r="BH48" s="68"/>
      <c r="BI48" s="68"/>
      <c r="BJ48" s="68"/>
      <c r="BK48" s="68"/>
      <c r="BL48" s="64"/>
      <c r="BM48" s="91">
        <f t="shared" si="79"/>
        <v>0</v>
      </c>
      <c r="BN48" s="92">
        <f t="shared" si="72"/>
        <v>1000</v>
      </c>
      <c r="BO48" s="93">
        <f t="shared" si="80"/>
        <v>1000</v>
      </c>
      <c r="BQ48" s="64"/>
      <c r="BR48" s="65"/>
      <c r="BS48" s="65"/>
      <c r="BT48" s="65"/>
      <c r="BU48" s="66"/>
      <c r="BV48" s="67"/>
      <c r="BW48" s="66"/>
      <c r="BX48" s="68"/>
      <c r="BY48" s="68"/>
      <c r="BZ48" s="68"/>
      <c r="CA48" s="68"/>
      <c r="CB48" s="64"/>
      <c r="CC48" s="91">
        <f t="shared" si="81"/>
        <v>0</v>
      </c>
      <c r="CD48" s="92">
        <f t="shared" si="73"/>
        <v>1000</v>
      </c>
      <c r="CE48" s="93">
        <f t="shared" si="82"/>
        <v>1000</v>
      </c>
      <c r="CG48" s="64"/>
      <c r="CH48" s="65"/>
      <c r="CI48" s="65"/>
      <c r="CJ48" s="65"/>
      <c r="CK48" s="66"/>
      <c r="CL48" s="67"/>
      <c r="CM48" s="66"/>
      <c r="CN48" s="68"/>
      <c r="CO48" s="68"/>
      <c r="CP48" s="68"/>
      <c r="CQ48" s="68"/>
      <c r="CR48" s="64"/>
      <c r="CS48" s="91">
        <f t="shared" si="83"/>
        <v>0</v>
      </c>
      <c r="CT48" s="92">
        <f t="shared" si="74"/>
        <v>1000</v>
      </c>
      <c r="CU48" s="93">
        <f t="shared" si="84"/>
        <v>1000</v>
      </c>
    </row>
    <row r="49" spans="1:99" ht="12.75" x14ac:dyDescent="0.2">
      <c r="A49" s="31" t="s">
        <v>28</v>
      </c>
      <c r="B49" s="31"/>
      <c r="C49" s="32" t="s">
        <v>94</v>
      </c>
      <c r="D49" s="33">
        <v>1</v>
      </c>
      <c r="E49" s="34">
        <v>100</v>
      </c>
      <c r="F49" s="35">
        <v>1</v>
      </c>
      <c r="G49" s="8">
        <f t="shared" si="54"/>
        <v>100</v>
      </c>
      <c r="H49" s="9">
        <f t="shared" si="55"/>
        <v>1200</v>
      </c>
      <c r="I49" s="62">
        <f t="shared" ref="I49:T50" si="87">1/12</f>
        <v>8.3333333333333329E-2</v>
      </c>
      <c r="J49" s="62">
        <f t="shared" si="87"/>
        <v>8.3333333333333329E-2</v>
      </c>
      <c r="K49" s="62">
        <f t="shared" si="87"/>
        <v>8.3333333333333329E-2</v>
      </c>
      <c r="L49" s="62">
        <f t="shared" si="87"/>
        <v>8.3333333333333329E-2</v>
      </c>
      <c r="M49" s="62">
        <f t="shared" si="87"/>
        <v>8.3333333333333329E-2</v>
      </c>
      <c r="N49" s="62">
        <f t="shared" si="87"/>
        <v>8.3333333333333329E-2</v>
      </c>
      <c r="O49" s="62">
        <f t="shared" si="87"/>
        <v>8.3333333333333329E-2</v>
      </c>
      <c r="P49" s="62">
        <f t="shared" si="87"/>
        <v>8.3333333333333329E-2</v>
      </c>
      <c r="Q49" s="62">
        <f t="shared" si="87"/>
        <v>8.3333333333333329E-2</v>
      </c>
      <c r="R49" s="62">
        <f t="shared" si="87"/>
        <v>8.3333333333333329E-2</v>
      </c>
      <c r="S49" s="62">
        <f t="shared" si="87"/>
        <v>8.3333333333333329E-2</v>
      </c>
      <c r="T49" s="62">
        <f t="shared" si="87"/>
        <v>8.3333333333333329E-2</v>
      </c>
      <c r="U49" s="62"/>
      <c r="V49" s="36" t="str">
        <f t="shared" si="57"/>
        <v/>
      </c>
      <c r="W49" s="37">
        <f t="shared" si="58"/>
        <v>100</v>
      </c>
      <c r="X49" s="37">
        <f t="shared" si="59"/>
        <v>100</v>
      </c>
      <c r="Y49" s="37">
        <f t="shared" si="60"/>
        <v>100</v>
      </c>
      <c r="Z49" s="37">
        <f t="shared" si="61"/>
        <v>100</v>
      </c>
      <c r="AA49" s="37">
        <f t="shared" si="62"/>
        <v>100</v>
      </c>
      <c r="AB49" s="37">
        <f t="shared" si="63"/>
        <v>100</v>
      </c>
      <c r="AC49" s="37">
        <f t="shared" si="64"/>
        <v>100</v>
      </c>
      <c r="AD49" s="37">
        <f t="shared" si="65"/>
        <v>100</v>
      </c>
      <c r="AE49" s="37">
        <f t="shared" si="66"/>
        <v>100</v>
      </c>
      <c r="AF49" s="37">
        <f t="shared" si="67"/>
        <v>100</v>
      </c>
      <c r="AG49" s="37">
        <f t="shared" si="68"/>
        <v>100</v>
      </c>
      <c r="AH49" s="37">
        <f t="shared" si="69"/>
        <v>100</v>
      </c>
      <c r="AI49" s="37">
        <f t="shared" si="70"/>
        <v>0</v>
      </c>
      <c r="AK49" s="64"/>
      <c r="AL49" s="65"/>
      <c r="AM49" s="65"/>
      <c r="AN49" s="65"/>
      <c r="AO49" s="66"/>
      <c r="AP49" s="67"/>
      <c r="AQ49" s="66"/>
      <c r="AR49" s="68"/>
      <c r="AS49" s="68"/>
      <c r="AT49" s="68"/>
      <c r="AU49" s="68"/>
      <c r="AV49" s="64"/>
      <c r="AW49" s="91">
        <f t="shared" si="77"/>
        <v>0</v>
      </c>
      <c r="AX49" s="92">
        <f t="shared" si="71"/>
        <v>1200</v>
      </c>
      <c r="AY49" s="93">
        <f t="shared" si="78"/>
        <v>1200</v>
      </c>
      <c r="BA49" s="64"/>
      <c r="BB49" s="65"/>
      <c r="BC49" s="65"/>
      <c r="BD49" s="65"/>
      <c r="BE49" s="66"/>
      <c r="BF49" s="67"/>
      <c r="BG49" s="66"/>
      <c r="BH49" s="68"/>
      <c r="BI49" s="68"/>
      <c r="BJ49" s="68"/>
      <c r="BK49" s="68"/>
      <c r="BL49" s="64"/>
      <c r="BM49" s="91">
        <f t="shared" si="79"/>
        <v>0</v>
      </c>
      <c r="BN49" s="92">
        <f t="shared" si="72"/>
        <v>1200</v>
      </c>
      <c r="BO49" s="93">
        <f t="shared" si="80"/>
        <v>1200</v>
      </c>
      <c r="BQ49" s="64"/>
      <c r="BR49" s="65"/>
      <c r="BS49" s="65"/>
      <c r="BT49" s="65"/>
      <c r="BU49" s="66"/>
      <c r="BV49" s="67"/>
      <c r="BW49" s="66"/>
      <c r="BX49" s="68"/>
      <c r="BY49" s="68"/>
      <c r="BZ49" s="68"/>
      <c r="CA49" s="68"/>
      <c r="CB49" s="64"/>
      <c r="CC49" s="91">
        <f t="shared" si="81"/>
        <v>0</v>
      </c>
      <c r="CD49" s="92">
        <f t="shared" si="73"/>
        <v>1200</v>
      </c>
      <c r="CE49" s="93">
        <f t="shared" si="82"/>
        <v>1200</v>
      </c>
      <c r="CG49" s="64"/>
      <c r="CH49" s="65"/>
      <c r="CI49" s="65"/>
      <c r="CJ49" s="65"/>
      <c r="CK49" s="66"/>
      <c r="CL49" s="67"/>
      <c r="CM49" s="66"/>
      <c r="CN49" s="68"/>
      <c r="CO49" s="68"/>
      <c r="CP49" s="68"/>
      <c r="CQ49" s="68"/>
      <c r="CR49" s="64"/>
      <c r="CS49" s="91">
        <f t="shared" si="83"/>
        <v>0</v>
      </c>
      <c r="CT49" s="92">
        <f t="shared" si="74"/>
        <v>1200</v>
      </c>
      <c r="CU49" s="93">
        <f t="shared" si="84"/>
        <v>1200</v>
      </c>
    </row>
    <row r="50" spans="1:99" ht="12.75" x14ac:dyDescent="0.2">
      <c r="A50" s="31"/>
      <c r="B50" s="31"/>
      <c r="C50" s="32" t="s">
        <v>95</v>
      </c>
      <c r="D50" s="33">
        <v>1</v>
      </c>
      <c r="E50" s="34"/>
      <c r="F50" s="35">
        <v>1</v>
      </c>
      <c r="G50" s="8">
        <f t="shared" si="54"/>
        <v>0</v>
      </c>
      <c r="H50" s="9">
        <f t="shared" si="55"/>
        <v>0</v>
      </c>
      <c r="I50" s="62">
        <f t="shared" si="87"/>
        <v>8.3333333333333329E-2</v>
      </c>
      <c r="J50" s="62">
        <f t="shared" si="87"/>
        <v>8.3333333333333329E-2</v>
      </c>
      <c r="K50" s="62">
        <f t="shared" si="87"/>
        <v>8.3333333333333329E-2</v>
      </c>
      <c r="L50" s="62">
        <f t="shared" si="87"/>
        <v>8.3333333333333329E-2</v>
      </c>
      <c r="M50" s="62">
        <f t="shared" si="87"/>
        <v>8.3333333333333329E-2</v>
      </c>
      <c r="N50" s="62">
        <f t="shared" si="87"/>
        <v>8.3333333333333329E-2</v>
      </c>
      <c r="O50" s="62">
        <f t="shared" si="87"/>
        <v>8.3333333333333329E-2</v>
      </c>
      <c r="P50" s="62">
        <f t="shared" si="87"/>
        <v>8.3333333333333329E-2</v>
      </c>
      <c r="Q50" s="62">
        <f t="shared" si="87"/>
        <v>8.3333333333333329E-2</v>
      </c>
      <c r="R50" s="62">
        <f t="shared" si="87"/>
        <v>8.3333333333333329E-2</v>
      </c>
      <c r="S50" s="62">
        <f t="shared" si="87"/>
        <v>8.3333333333333329E-2</v>
      </c>
      <c r="T50" s="62">
        <f t="shared" si="87"/>
        <v>8.3333333333333329E-2</v>
      </c>
      <c r="U50" s="62"/>
      <c r="V50" s="36" t="str">
        <f t="shared" si="57"/>
        <v/>
      </c>
      <c r="W50" s="37">
        <f t="shared" si="58"/>
        <v>0</v>
      </c>
      <c r="X50" s="37">
        <f t="shared" si="59"/>
        <v>0</v>
      </c>
      <c r="Y50" s="37">
        <f t="shared" si="60"/>
        <v>0</v>
      </c>
      <c r="Z50" s="37">
        <f t="shared" si="61"/>
        <v>0</v>
      </c>
      <c r="AA50" s="37">
        <f t="shared" si="62"/>
        <v>0</v>
      </c>
      <c r="AB50" s="37">
        <f t="shared" si="63"/>
        <v>0</v>
      </c>
      <c r="AC50" s="37">
        <f t="shared" si="64"/>
        <v>0</v>
      </c>
      <c r="AD50" s="37">
        <f t="shared" si="65"/>
        <v>0</v>
      </c>
      <c r="AE50" s="37">
        <f t="shared" si="66"/>
        <v>0</v>
      </c>
      <c r="AF50" s="37">
        <f t="shared" si="67"/>
        <v>0</v>
      </c>
      <c r="AG50" s="37">
        <f t="shared" si="68"/>
        <v>0</v>
      </c>
      <c r="AH50" s="37">
        <f t="shared" si="69"/>
        <v>0</v>
      </c>
      <c r="AI50" s="37">
        <f t="shared" si="70"/>
        <v>0</v>
      </c>
      <c r="AK50" s="64"/>
      <c r="AL50" s="65"/>
      <c r="AM50" s="65"/>
      <c r="AN50" s="65"/>
      <c r="AO50" s="66"/>
      <c r="AP50" s="67"/>
      <c r="AQ50" s="66"/>
      <c r="AR50" s="68"/>
      <c r="AS50" s="68"/>
      <c r="AT50" s="68"/>
      <c r="AU50" s="68"/>
      <c r="AV50" s="64"/>
      <c r="AW50" s="91">
        <f t="shared" si="77"/>
        <v>0</v>
      </c>
      <c r="AX50" s="92">
        <f t="shared" si="71"/>
        <v>0</v>
      </c>
      <c r="AY50" s="93">
        <f t="shared" si="78"/>
        <v>0</v>
      </c>
      <c r="BA50" s="64"/>
      <c r="BB50" s="65"/>
      <c r="BC50" s="65"/>
      <c r="BD50" s="65"/>
      <c r="BE50" s="66"/>
      <c r="BF50" s="67"/>
      <c r="BG50" s="66"/>
      <c r="BH50" s="68"/>
      <c r="BI50" s="68"/>
      <c r="BJ50" s="68"/>
      <c r="BK50" s="68"/>
      <c r="BL50" s="64"/>
      <c r="BM50" s="91">
        <f t="shared" si="79"/>
        <v>0</v>
      </c>
      <c r="BN50" s="92">
        <f t="shared" si="72"/>
        <v>0</v>
      </c>
      <c r="BO50" s="93">
        <f t="shared" si="80"/>
        <v>0</v>
      </c>
      <c r="BQ50" s="64"/>
      <c r="BR50" s="65"/>
      <c r="BS50" s="65"/>
      <c r="BT50" s="65"/>
      <c r="BU50" s="66"/>
      <c r="BV50" s="67"/>
      <c r="BW50" s="66"/>
      <c r="BX50" s="68"/>
      <c r="BY50" s="68"/>
      <c r="BZ50" s="68"/>
      <c r="CA50" s="68"/>
      <c r="CB50" s="64"/>
      <c r="CC50" s="91">
        <f t="shared" si="81"/>
        <v>0</v>
      </c>
      <c r="CD50" s="92">
        <f t="shared" si="73"/>
        <v>0</v>
      </c>
      <c r="CE50" s="93">
        <f t="shared" si="82"/>
        <v>0</v>
      </c>
      <c r="CG50" s="64"/>
      <c r="CH50" s="65"/>
      <c r="CI50" s="65"/>
      <c r="CJ50" s="65"/>
      <c r="CK50" s="66"/>
      <c r="CL50" s="67"/>
      <c r="CM50" s="66"/>
      <c r="CN50" s="68"/>
      <c r="CO50" s="68"/>
      <c r="CP50" s="68"/>
      <c r="CQ50" s="68"/>
      <c r="CR50" s="64"/>
      <c r="CS50" s="91">
        <f t="shared" si="83"/>
        <v>0</v>
      </c>
      <c r="CT50" s="92">
        <f t="shared" si="74"/>
        <v>0</v>
      </c>
      <c r="CU50" s="93">
        <f t="shared" si="84"/>
        <v>0</v>
      </c>
    </row>
    <row r="51" spans="1:99" ht="12.75" x14ac:dyDescent="0.2">
      <c r="A51" s="31"/>
      <c r="B51" s="31"/>
      <c r="C51" s="32" t="s">
        <v>95</v>
      </c>
      <c r="D51" s="33">
        <v>1</v>
      </c>
      <c r="E51" s="34"/>
      <c r="F51" s="35">
        <v>1</v>
      </c>
      <c r="G51" s="8">
        <f t="shared" si="54"/>
        <v>0</v>
      </c>
      <c r="H51" s="9">
        <f t="shared" si="55"/>
        <v>0</v>
      </c>
      <c r="I51" s="62">
        <f t="shared" ref="I51:T68" si="88">1/12</f>
        <v>8.3333333333333329E-2</v>
      </c>
      <c r="J51" s="62">
        <f t="shared" si="88"/>
        <v>8.3333333333333329E-2</v>
      </c>
      <c r="K51" s="62">
        <f t="shared" si="88"/>
        <v>8.3333333333333329E-2</v>
      </c>
      <c r="L51" s="62">
        <f t="shared" si="88"/>
        <v>8.3333333333333329E-2</v>
      </c>
      <c r="M51" s="62">
        <f t="shared" si="88"/>
        <v>8.3333333333333329E-2</v>
      </c>
      <c r="N51" s="62">
        <f t="shared" si="88"/>
        <v>8.3333333333333329E-2</v>
      </c>
      <c r="O51" s="62">
        <f t="shared" si="88"/>
        <v>8.3333333333333329E-2</v>
      </c>
      <c r="P51" s="62">
        <f t="shared" si="88"/>
        <v>8.3333333333333329E-2</v>
      </c>
      <c r="Q51" s="62">
        <f t="shared" si="88"/>
        <v>8.3333333333333329E-2</v>
      </c>
      <c r="R51" s="62">
        <f t="shared" si="88"/>
        <v>8.3333333333333329E-2</v>
      </c>
      <c r="S51" s="62">
        <f t="shared" si="88"/>
        <v>8.3333333333333329E-2</v>
      </c>
      <c r="T51" s="62">
        <f t="shared" si="88"/>
        <v>8.3333333333333329E-2</v>
      </c>
      <c r="U51" s="62"/>
      <c r="V51" s="36" t="str">
        <f t="shared" si="57"/>
        <v/>
      </c>
      <c r="W51" s="37">
        <f t="shared" si="58"/>
        <v>0</v>
      </c>
      <c r="X51" s="37">
        <f t="shared" si="59"/>
        <v>0</v>
      </c>
      <c r="Y51" s="37">
        <f t="shared" si="60"/>
        <v>0</v>
      </c>
      <c r="Z51" s="37">
        <f t="shared" si="61"/>
        <v>0</v>
      </c>
      <c r="AA51" s="37">
        <f t="shared" si="62"/>
        <v>0</v>
      </c>
      <c r="AB51" s="37">
        <f t="shared" si="63"/>
        <v>0</v>
      </c>
      <c r="AC51" s="37">
        <f t="shared" si="64"/>
        <v>0</v>
      </c>
      <c r="AD51" s="37">
        <f t="shared" si="65"/>
        <v>0</v>
      </c>
      <c r="AE51" s="37">
        <f t="shared" si="66"/>
        <v>0</v>
      </c>
      <c r="AF51" s="37">
        <f t="shared" si="67"/>
        <v>0</v>
      </c>
      <c r="AG51" s="37">
        <f t="shared" si="68"/>
        <v>0</v>
      </c>
      <c r="AH51" s="37">
        <f t="shared" si="69"/>
        <v>0</v>
      </c>
      <c r="AI51" s="37">
        <f t="shared" si="70"/>
        <v>0</v>
      </c>
      <c r="AK51" s="64"/>
      <c r="AL51" s="65"/>
      <c r="AM51" s="65"/>
      <c r="AN51" s="65"/>
      <c r="AO51" s="66"/>
      <c r="AP51" s="67"/>
      <c r="AQ51" s="66"/>
      <c r="AR51" s="68"/>
      <c r="AS51" s="68"/>
      <c r="AT51" s="68"/>
      <c r="AU51" s="68"/>
      <c r="AV51" s="64"/>
      <c r="AW51" s="91">
        <f t="shared" si="77"/>
        <v>0</v>
      </c>
      <c r="AX51" s="92">
        <f t="shared" si="71"/>
        <v>0</v>
      </c>
      <c r="AY51" s="93">
        <f t="shared" si="78"/>
        <v>0</v>
      </c>
      <c r="BA51" s="64"/>
      <c r="BB51" s="65"/>
      <c r="BC51" s="65"/>
      <c r="BD51" s="65"/>
      <c r="BE51" s="66"/>
      <c r="BF51" s="67"/>
      <c r="BG51" s="66"/>
      <c r="BH51" s="68"/>
      <c r="BI51" s="68"/>
      <c r="BJ51" s="68"/>
      <c r="BK51" s="68"/>
      <c r="BL51" s="64"/>
      <c r="BM51" s="91">
        <f t="shared" si="79"/>
        <v>0</v>
      </c>
      <c r="BN51" s="92">
        <f t="shared" si="72"/>
        <v>0</v>
      </c>
      <c r="BO51" s="93">
        <f t="shared" si="80"/>
        <v>0</v>
      </c>
      <c r="BQ51" s="64"/>
      <c r="BR51" s="65"/>
      <c r="BS51" s="65"/>
      <c r="BT51" s="65"/>
      <c r="BU51" s="66"/>
      <c r="BV51" s="67"/>
      <c r="BW51" s="66"/>
      <c r="BX51" s="68"/>
      <c r="BY51" s="68"/>
      <c r="BZ51" s="68"/>
      <c r="CA51" s="68"/>
      <c r="CB51" s="64"/>
      <c r="CC51" s="91">
        <f t="shared" si="81"/>
        <v>0</v>
      </c>
      <c r="CD51" s="92">
        <f t="shared" si="73"/>
        <v>0</v>
      </c>
      <c r="CE51" s="93">
        <f t="shared" si="82"/>
        <v>0</v>
      </c>
      <c r="CG51" s="64"/>
      <c r="CH51" s="65"/>
      <c r="CI51" s="65"/>
      <c r="CJ51" s="65"/>
      <c r="CK51" s="66"/>
      <c r="CL51" s="67"/>
      <c r="CM51" s="66"/>
      <c r="CN51" s="68"/>
      <c r="CO51" s="68"/>
      <c r="CP51" s="68"/>
      <c r="CQ51" s="68"/>
      <c r="CR51" s="64"/>
      <c r="CS51" s="91">
        <f t="shared" si="83"/>
        <v>0</v>
      </c>
      <c r="CT51" s="92">
        <f t="shared" si="74"/>
        <v>0</v>
      </c>
      <c r="CU51" s="93">
        <f t="shared" si="84"/>
        <v>0</v>
      </c>
    </row>
    <row r="52" spans="1:99" ht="12.75" x14ac:dyDescent="0.2">
      <c r="A52" s="31"/>
      <c r="B52" s="31"/>
      <c r="C52" s="32" t="s">
        <v>95</v>
      </c>
      <c r="D52" s="33">
        <v>1</v>
      </c>
      <c r="E52" s="34"/>
      <c r="F52" s="35">
        <v>1</v>
      </c>
      <c r="G52" s="8">
        <f t="shared" si="54"/>
        <v>0</v>
      </c>
      <c r="H52" s="9">
        <f t="shared" si="55"/>
        <v>0</v>
      </c>
      <c r="I52" s="62">
        <f t="shared" si="88"/>
        <v>8.3333333333333329E-2</v>
      </c>
      <c r="J52" s="62">
        <f t="shared" si="88"/>
        <v>8.3333333333333329E-2</v>
      </c>
      <c r="K52" s="62">
        <f t="shared" si="88"/>
        <v>8.3333333333333329E-2</v>
      </c>
      <c r="L52" s="62">
        <f t="shared" si="88"/>
        <v>8.3333333333333329E-2</v>
      </c>
      <c r="M52" s="62">
        <f t="shared" si="88"/>
        <v>8.3333333333333329E-2</v>
      </c>
      <c r="N52" s="62">
        <f t="shared" si="88"/>
        <v>8.3333333333333329E-2</v>
      </c>
      <c r="O52" s="62">
        <f t="shared" si="88"/>
        <v>8.3333333333333329E-2</v>
      </c>
      <c r="P52" s="62">
        <f t="shared" si="88"/>
        <v>8.3333333333333329E-2</v>
      </c>
      <c r="Q52" s="62">
        <f t="shared" si="88"/>
        <v>8.3333333333333329E-2</v>
      </c>
      <c r="R52" s="62">
        <f t="shared" si="88"/>
        <v>8.3333333333333329E-2</v>
      </c>
      <c r="S52" s="62">
        <f t="shared" si="88"/>
        <v>8.3333333333333329E-2</v>
      </c>
      <c r="T52" s="62">
        <f t="shared" si="88"/>
        <v>8.3333333333333329E-2</v>
      </c>
      <c r="U52" s="62"/>
      <c r="V52" s="36" t="str">
        <f t="shared" si="57"/>
        <v/>
      </c>
      <c r="W52" s="37">
        <f t="shared" si="58"/>
        <v>0</v>
      </c>
      <c r="X52" s="37">
        <f t="shared" si="59"/>
        <v>0</v>
      </c>
      <c r="Y52" s="37">
        <f t="shared" si="60"/>
        <v>0</v>
      </c>
      <c r="Z52" s="37">
        <f t="shared" si="61"/>
        <v>0</v>
      </c>
      <c r="AA52" s="37">
        <f t="shared" si="62"/>
        <v>0</v>
      </c>
      <c r="AB52" s="37">
        <f t="shared" si="63"/>
        <v>0</v>
      </c>
      <c r="AC52" s="37">
        <f t="shared" si="64"/>
        <v>0</v>
      </c>
      <c r="AD52" s="37">
        <f t="shared" si="65"/>
        <v>0</v>
      </c>
      <c r="AE52" s="37">
        <f t="shared" si="66"/>
        <v>0</v>
      </c>
      <c r="AF52" s="37">
        <f t="shared" si="67"/>
        <v>0</v>
      </c>
      <c r="AG52" s="37">
        <f t="shared" si="68"/>
        <v>0</v>
      </c>
      <c r="AH52" s="37">
        <f t="shared" si="69"/>
        <v>0</v>
      </c>
      <c r="AI52" s="37">
        <f t="shared" si="70"/>
        <v>0</v>
      </c>
      <c r="AK52" s="64"/>
      <c r="AL52" s="65"/>
      <c r="AM52" s="65"/>
      <c r="AN52" s="65"/>
      <c r="AO52" s="66"/>
      <c r="AP52" s="67"/>
      <c r="AQ52" s="66"/>
      <c r="AR52" s="68"/>
      <c r="AS52" s="68"/>
      <c r="AT52" s="68"/>
      <c r="AU52" s="68"/>
      <c r="AV52" s="64"/>
      <c r="AW52" s="91">
        <f t="shared" si="77"/>
        <v>0</v>
      </c>
      <c r="AX52" s="92">
        <f t="shared" si="71"/>
        <v>0</v>
      </c>
      <c r="AY52" s="93">
        <f t="shared" si="78"/>
        <v>0</v>
      </c>
      <c r="BA52" s="64"/>
      <c r="BB52" s="65"/>
      <c r="BC52" s="65"/>
      <c r="BD52" s="65"/>
      <c r="BE52" s="66"/>
      <c r="BF52" s="67"/>
      <c r="BG52" s="66"/>
      <c r="BH52" s="68"/>
      <c r="BI52" s="68"/>
      <c r="BJ52" s="68"/>
      <c r="BK52" s="68"/>
      <c r="BL52" s="64"/>
      <c r="BM52" s="91">
        <f t="shared" si="79"/>
        <v>0</v>
      </c>
      <c r="BN52" s="92">
        <f t="shared" si="72"/>
        <v>0</v>
      </c>
      <c r="BO52" s="93">
        <f t="shared" si="80"/>
        <v>0</v>
      </c>
      <c r="BQ52" s="64"/>
      <c r="BR52" s="65"/>
      <c r="BS52" s="65"/>
      <c r="BT52" s="65"/>
      <c r="BU52" s="66"/>
      <c r="BV52" s="67"/>
      <c r="BW52" s="66"/>
      <c r="BX52" s="68"/>
      <c r="BY52" s="68"/>
      <c r="BZ52" s="68"/>
      <c r="CA52" s="68"/>
      <c r="CB52" s="64"/>
      <c r="CC52" s="91">
        <f t="shared" si="81"/>
        <v>0</v>
      </c>
      <c r="CD52" s="92">
        <f t="shared" si="73"/>
        <v>0</v>
      </c>
      <c r="CE52" s="93">
        <f t="shared" si="82"/>
        <v>0</v>
      </c>
      <c r="CG52" s="64"/>
      <c r="CH52" s="65"/>
      <c r="CI52" s="65"/>
      <c r="CJ52" s="65"/>
      <c r="CK52" s="66"/>
      <c r="CL52" s="67"/>
      <c r="CM52" s="66"/>
      <c r="CN52" s="68"/>
      <c r="CO52" s="68"/>
      <c r="CP52" s="68"/>
      <c r="CQ52" s="68"/>
      <c r="CR52" s="64"/>
      <c r="CS52" s="91">
        <f t="shared" si="83"/>
        <v>0</v>
      </c>
      <c r="CT52" s="92">
        <f t="shared" si="74"/>
        <v>0</v>
      </c>
      <c r="CU52" s="93">
        <f t="shared" si="84"/>
        <v>0</v>
      </c>
    </row>
    <row r="53" spans="1:99" ht="12.75" x14ac:dyDescent="0.2">
      <c r="A53" s="31"/>
      <c r="B53" s="31"/>
      <c r="C53" s="32" t="s">
        <v>95</v>
      </c>
      <c r="D53" s="33">
        <v>1</v>
      </c>
      <c r="E53" s="34"/>
      <c r="F53" s="35">
        <v>1</v>
      </c>
      <c r="G53" s="8">
        <f t="shared" si="54"/>
        <v>0</v>
      </c>
      <c r="H53" s="9">
        <f t="shared" si="55"/>
        <v>0</v>
      </c>
      <c r="I53" s="62">
        <f t="shared" si="88"/>
        <v>8.3333333333333329E-2</v>
      </c>
      <c r="J53" s="62">
        <f t="shared" si="88"/>
        <v>8.3333333333333329E-2</v>
      </c>
      <c r="K53" s="62">
        <f t="shared" si="88"/>
        <v>8.3333333333333329E-2</v>
      </c>
      <c r="L53" s="62">
        <f t="shared" si="88"/>
        <v>8.3333333333333329E-2</v>
      </c>
      <c r="M53" s="62">
        <f t="shared" si="88"/>
        <v>8.3333333333333329E-2</v>
      </c>
      <c r="N53" s="62">
        <f t="shared" si="88"/>
        <v>8.3333333333333329E-2</v>
      </c>
      <c r="O53" s="62">
        <f t="shared" si="88"/>
        <v>8.3333333333333329E-2</v>
      </c>
      <c r="P53" s="62">
        <f t="shared" si="88"/>
        <v>8.3333333333333329E-2</v>
      </c>
      <c r="Q53" s="62">
        <f t="shared" si="88"/>
        <v>8.3333333333333329E-2</v>
      </c>
      <c r="R53" s="62">
        <f t="shared" si="88"/>
        <v>8.3333333333333329E-2</v>
      </c>
      <c r="S53" s="62">
        <f t="shared" si="88"/>
        <v>8.3333333333333329E-2</v>
      </c>
      <c r="T53" s="62">
        <f t="shared" si="88"/>
        <v>8.3333333333333329E-2</v>
      </c>
      <c r="U53" s="62"/>
      <c r="V53" s="36" t="str">
        <f t="shared" si="57"/>
        <v/>
      </c>
      <c r="W53" s="37">
        <f t="shared" si="58"/>
        <v>0</v>
      </c>
      <c r="X53" s="37">
        <f t="shared" si="59"/>
        <v>0</v>
      </c>
      <c r="Y53" s="37">
        <f t="shared" si="60"/>
        <v>0</v>
      </c>
      <c r="Z53" s="37">
        <f t="shared" si="61"/>
        <v>0</v>
      </c>
      <c r="AA53" s="37">
        <f t="shared" si="62"/>
        <v>0</v>
      </c>
      <c r="AB53" s="37">
        <f t="shared" si="63"/>
        <v>0</v>
      </c>
      <c r="AC53" s="37">
        <f t="shared" si="64"/>
        <v>0</v>
      </c>
      <c r="AD53" s="37">
        <f t="shared" si="65"/>
        <v>0</v>
      </c>
      <c r="AE53" s="37">
        <f t="shared" si="66"/>
        <v>0</v>
      </c>
      <c r="AF53" s="37">
        <f t="shared" si="67"/>
        <v>0</v>
      </c>
      <c r="AG53" s="37">
        <f t="shared" si="68"/>
        <v>0</v>
      </c>
      <c r="AH53" s="37">
        <f t="shared" si="69"/>
        <v>0</v>
      </c>
      <c r="AI53" s="37">
        <f t="shared" si="70"/>
        <v>0</v>
      </c>
      <c r="AK53" s="64"/>
      <c r="AL53" s="65"/>
      <c r="AM53" s="65"/>
      <c r="AN53" s="65"/>
      <c r="AO53" s="66"/>
      <c r="AP53" s="67"/>
      <c r="AQ53" s="66"/>
      <c r="AR53" s="68"/>
      <c r="AS53" s="68"/>
      <c r="AT53" s="68"/>
      <c r="AU53" s="68"/>
      <c r="AV53" s="64"/>
      <c r="AW53" s="91">
        <f t="shared" si="77"/>
        <v>0</v>
      </c>
      <c r="AX53" s="92">
        <f t="shared" si="71"/>
        <v>0</v>
      </c>
      <c r="AY53" s="93">
        <f t="shared" si="78"/>
        <v>0</v>
      </c>
      <c r="BA53" s="64"/>
      <c r="BB53" s="65"/>
      <c r="BC53" s="65"/>
      <c r="BD53" s="65"/>
      <c r="BE53" s="66"/>
      <c r="BF53" s="67"/>
      <c r="BG53" s="66"/>
      <c r="BH53" s="68"/>
      <c r="BI53" s="68"/>
      <c r="BJ53" s="68"/>
      <c r="BK53" s="68"/>
      <c r="BL53" s="64"/>
      <c r="BM53" s="91">
        <f t="shared" si="79"/>
        <v>0</v>
      </c>
      <c r="BN53" s="92">
        <f t="shared" si="72"/>
        <v>0</v>
      </c>
      <c r="BO53" s="93">
        <f t="shared" si="80"/>
        <v>0</v>
      </c>
      <c r="BQ53" s="64"/>
      <c r="BR53" s="65"/>
      <c r="BS53" s="65"/>
      <c r="BT53" s="65"/>
      <c r="BU53" s="66"/>
      <c r="BV53" s="67"/>
      <c r="BW53" s="66"/>
      <c r="BX53" s="68"/>
      <c r="BY53" s="68"/>
      <c r="BZ53" s="68"/>
      <c r="CA53" s="68"/>
      <c r="CB53" s="64"/>
      <c r="CC53" s="91">
        <f t="shared" si="81"/>
        <v>0</v>
      </c>
      <c r="CD53" s="92">
        <f t="shared" si="73"/>
        <v>0</v>
      </c>
      <c r="CE53" s="93">
        <f t="shared" si="82"/>
        <v>0</v>
      </c>
      <c r="CG53" s="64"/>
      <c r="CH53" s="65"/>
      <c r="CI53" s="65"/>
      <c r="CJ53" s="65"/>
      <c r="CK53" s="66"/>
      <c r="CL53" s="67"/>
      <c r="CM53" s="66"/>
      <c r="CN53" s="68"/>
      <c r="CO53" s="68"/>
      <c r="CP53" s="68"/>
      <c r="CQ53" s="68"/>
      <c r="CR53" s="64"/>
      <c r="CS53" s="91">
        <f t="shared" si="83"/>
        <v>0</v>
      </c>
      <c r="CT53" s="92">
        <f t="shared" si="74"/>
        <v>0</v>
      </c>
      <c r="CU53" s="93">
        <f t="shared" si="84"/>
        <v>0</v>
      </c>
    </row>
    <row r="54" spans="1:99" ht="12.75" x14ac:dyDescent="0.2">
      <c r="A54" s="31"/>
      <c r="B54" s="31"/>
      <c r="C54" s="32" t="s">
        <v>95</v>
      </c>
      <c r="D54" s="33">
        <v>1</v>
      </c>
      <c r="E54" s="34"/>
      <c r="F54" s="35">
        <v>1</v>
      </c>
      <c r="G54" s="8">
        <f t="shared" si="54"/>
        <v>0</v>
      </c>
      <c r="H54" s="9">
        <f t="shared" si="55"/>
        <v>0</v>
      </c>
      <c r="I54" s="62">
        <f t="shared" si="88"/>
        <v>8.3333333333333329E-2</v>
      </c>
      <c r="J54" s="62">
        <f t="shared" si="88"/>
        <v>8.3333333333333329E-2</v>
      </c>
      <c r="K54" s="62">
        <f t="shared" si="88"/>
        <v>8.3333333333333329E-2</v>
      </c>
      <c r="L54" s="62">
        <f t="shared" si="88"/>
        <v>8.3333333333333329E-2</v>
      </c>
      <c r="M54" s="62">
        <f t="shared" si="88"/>
        <v>8.3333333333333329E-2</v>
      </c>
      <c r="N54" s="62">
        <f t="shared" si="88"/>
        <v>8.3333333333333329E-2</v>
      </c>
      <c r="O54" s="62">
        <f t="shared" si="88"/>
        <v>8.3333333333333329E-2</v>
      </c>
      <c r="P54" s="62">
        <f t="shared" si="88"/>
        <v>8.3333333333333329E-2</v>
      </c>
      <c r="Q54" s="62">
        <f t="shared" si="88"/>
        <v>8.3333333333333329E-2</v>
      </c>
      <c r="R54" s="62">
        <f t="shared" si="88"/>
        <v>8.3333333333333329E-2</v>
      </c>
      <c r="S54" s="62">
        <f t="shared" si="88"/>
        <v>8.3333333333333329E-2</v>
      </c>
      <c r="T54" s="62">
        <f t="shared" si="88"/>
        <v>8.3333333333333329E-2</v>
      </c>
      <c r="U54" s="62"/>
      <c r="V54" s="36" t="str">
        <f t="shared" si="57"/>
        <v/>
      </c>
      <c r="W54" s="37">
        <f t="shared" si="58"/>
        <v>0</v>
      </c>
      <c r="X54" s="37">
        <f t="shared" si="59"/>
        <v>0</v>
      </c>
      <c r="Y54" s="37">
        <f t="shared" si="60"/>
        <v>0</v>
      </c>
      <c r="Z54" s="37">
        <f t="shared" si="61"/>
        <v>0</v>
      </c>
      <c r="AA54" s="37">
        <f t="shared" si="62"/>
        <v>0</v>
      </c>
      <c r="AB54" s="37">
        <f t="shared" si="63"/>
        <v>0</v>
      </c>
      <c r="AC54" s="37">
        <f t="shared" si="64"/>
        <v>0</v>
      </c>
      <c r="AD54" s="37">
        <f t="shared" si="65"/>
        <v>0</v>
      </c>
      <c r="AE54" s="37">
        <f t="shared" si="66"/>
        <v>0</v>
      </c>
      <c r="AF54" s="37">
        <f t="shared" si="67"/>
        <v>0</v>
      </c>
      <c r="AG54" s="37">
        <f t="shared" si="68"/>
        <v>0</v>
      </c>
      <c r="AH54" s="37">
        <f t="shared" si="69"/>
        <v>0</v>
      </c>
      <c r="AI54" s="37">
        <f t="shared" si="70"/>
        <v>0</v>
      </c>
      <c r="AK54" s="64"/>
      <c r="AL54" s="65"/>
      <c r="AM54" s="65"/>
      <c r="AN54" s="65"/>
      <c r="AO54" s="66"/>
      <c r="AP54" s="67"/>
      <c r="AQ54" s="66"/>
      <c r="AR54" s="68"/>
      <c r="AS54" s="68"/>
      <c r="AT54" s="68"/>
      <c r="AU54" s="68"/>
      <c r="AV54" s="64"/>
      <c r="AW54" s="91">
        <f t="shared" si="77"/>
        <v>0</v>
      </c>
      <c r="AX54" s="92">
        <f t="shared" si="71"/>
        <v>0</v>
      </c>
      <c r="AY54" s="93">
        <f t="shared" si="78"/>
        <v>0</v>
      </c>
      <c r="BA54" s="64"/>
      <c r="BB54" s="65"/>
      <c r="BC54" s="65"/>
      <c r="BD54" s="65"/>
      <c r="BE54" s="66"/>
      <c r="BF54" s="67"/>
      <c r="BG54" s="66"/>
      <c r="BH54" s="68"/>
      <c r="BI54" s="68"/>
      <c r="BJ54" s="68"/>
      <c r="BK54" s="68"/>
      <c r="BL54" s="64"/>
      <c r="BM54" s="91">
        <f t="shared" si="79"/>
        <v>0</v>
      </c>
      <c r="BN54" s="92">
        <f t="shared" si="72"/>
        <v>0</v>
      </c>
      <c r="BO54" s="93">
        <f t="shared" si="80"/>
        <v>0</v>
      </c>
      <c r="BQ54" s="64"/>
      <c r="BR54" s="65"/>
      <c r="BS54" s="65"/>
      <c r="BT54" s="65"/>
      <c r="BU54" s="66"/>
      <c r="BV54" s="67"/>
      <c r="BW54" s="66"/>
      <c r="BX54" s="68"/>
      <c r="BY54" s="68"/>
      <c r="BZ54" s="68"/>
      <c r="CA54" s="68"/>
      <c r="CB54" s="64"/>
      <c r="CC54" s="91">
        <f t="shared" si="81"/>
        <v>0</v>
      </c>
      <c r="CD54" s="92">
        <f t="shared" si="73"/>
        <v>0</v>
      </c>
      <c r="CE54" s="93">
        <f t="shared" si="82"/>
        <v>0</v>
      </c>
      <c r="CG54" s="64"/>
      <c r="CH54" s="65"/>
      <c r="CI54" s="65"/>
      <c r="CJ54" s="65"/>
      <c r="CK54" s="66"/>
      <c r="CL54" s="67"/>
      <c r="CM54" s="66"/>
      <c r="CN54" s="68"/>
      <c r="CO54" s="68"/>
      <c r="CP54" s="68"/>
      <c r="CQ54" s="68"/>
      <c r="CR54" s="64"/>
      <c r="CS54" s="91">
        <f t="shared" si="83"/>
        <v>0</v>
      </c>
      <c r="CT54" s="92">
        <f t="shared" si="74"/>
        <v>0</v>
      </c>
      <c r="CU54" s="93">
        <f t="shared" si="84"/>
        <v>0</v>
      </c>
    </row>
    <row r="55" spans="1:99" ht="12.75" x14ac:dyDescent="0.2">
      <c r="A55" s="31"/>
      <c r="B55" s="31"/>
      <c r="C55" s="32" t="s">
        <v>95</v>
      </c>
      <c r="D55" s="33">
        <v>1</v>
      </c>
      <c r="E55" s="34"/>
      <c r="F55" s="35">
        <v>1</v>
      </c>
      <c r="G55" s="8">
        <f t="shared" si="54"/>
        <v>0</v>
      </c>
      <c r="H55" s="9">
        <f t="shared" si="55"/>
        <v>0</v>
      </c>
      <c r="I55" s="62">
        <f t="shared" si="88"/>
        <v>8.3333333333333329E-2</v>
      </c>
      <c r="J55" s="62">
        <f t="shared" si="88"/>
        <v>8.3333333333333329E-2</v>
      </c>
      <c r="K55" s="62">
        <f t="shared" si="88"/>
        <v>8.3333333333333329E-2</v>
      </c>
      <c r="L55" s="62">
        <f t="shared" si="88"/>
        <v>8.3333333333333329E-2</v>
      </c>
      <c r="M55" s="62">
        <f t="shared" si="88"/>
        <v>8.3333333333333329E-2</v>
      </c>
      <c r="N55" s="62">
        <f t="shared" si="88"/>
        <v>8.3333333333333329E-2</v>
      </c>
      <c r="O55" s="62">
        <f t="shared" si="88"/>
        <v>8.3333333333333329E-2</v>
      </c>
      <c r="P55" s="62">
        <f t="shared" si="88"/>
        <v>8.3333333333333329E-2</v>
      </c>
      <c r="Q55" s="62">
        <f t="shared" si="88"/>
        <v>8.3333333333333329E-2</v>
      </c>
      <c r="R55" s="62">
        <f t="shared" si="88"/>
        <v>8.3333333333333329E-2</v>
      </c>
      <c r="S55" s="62">
        <f t="shared" si="88"/>
        <v>8.3333333333333329E-2</v>
      </c>
      <c r="T55" s="62">
        <f t="shared" si="88"/>
        <v>8.3333333333333329E-2</v>
      </c>
      <c r="U55" s="62"/>
      <c r="V55" s="36" t="str">
        <f t="shared" si="57"/>
        <v/>
      </c>
      <c r="W55" s="37">
        <f t="shared" si="58"/>
        <v>0</v>
      </c>
      <c r="X55" s="37">
        <f t="shared" si="59"/>
        <v>0</v>
      </c>
      <c r="Y55" s="37">
        <f t="shared" si="60"/>
        <v>0</v>
      </c>
      <c r="Z55" s="37">
        <f t="shared" si="61"/>
        <v>0</v>
      </c>
      <c r="AA55" s="37">
        <f t="shared" si="62"/>
        <v>0</v>
      </c>
      <c r="AB55" s="37">
        <f t="shared" si="63"/>
        <v>0</v>
      </c>
      <c r="AC55" s="37">
        <f t="shared" si="64"/>
        <v>0</v>
      </c>
      <c r="AD55" s="37">
        <f t="shared" si="65"/>
        <v>0</v>
      </c>
      <c r="AE55" s="37">
        <f t="shared" si="66"/>
        <v>0</v>
      </c>
      <c r="AF55" s="37">
        <f t="shared" si="67"/>
        <v>0</v>
      </c>
      <c r="AG55" s="37">
        <f t="shared" si="68"/>
        <v>0</v>
      </c>
      <c r="AH55" s="37">
        <f t="shared" si="69"/>
        <v>0</v>
      </c>
      <c r="AI55" s="37">
        <f t="shared" si="70"/>
        <v>0</v>
      </c>
      <c r="AK55" s="64"/>
      <c r="AL55" s="65"/>
      <c r="AM55" s="65"/>
      <c r="AN55" s="65"/>
      <c r="AO55" s="66"/>
      <c r="AP55" s="67"/>
      <c r="AQ55" s="66"/>
      <c r="AR55" s="68"/>
      <c r="AS55" s="68"/>
      <c r="AT55" s="68"/>
      <c r="AU55" s="68"/>
      <c r="AV55" s="64"/>
      <c r="AW55" s="91">
        <f t="shared" si="77"/>
        <v>0</v>
      </c>
      <c r="AX55" s="92">
        <f t="shared" si="71"/>
        <v>0</v>
      </c>
      <c r="AY55" s="93">
        <f t="shared" si="78"/>
        <v>0</v>
      </c>
      <c r="BA55" s="64"/>
      <c r="BB55" s="65"/>
      <c r="BC55" s="65"/>
      <c r="BD55" s="65"/>
      <c r="BE55" s="66"/>
      <c r="BF55" s="67"/>
      <c r="BG55" s="66"/>
      <c r="BH55" s="68"/>
      <c r="BI55" s="68"/>
      <c r="BJ55" s="68"/>
      <c r="BK55" s="68"/>
      <c r="BL55" s="64"/>
      <c r="BM55" s="91">
        <f t="shared" si="79"/>
        <v>0</v>
      </c>
      <c r="BN55" s="92">
        <f t="shared" si="72"/>
        <v>0</v>
      </c>
      <c r="BO55" s="93">
        <f t="shared" si="80"/>
        <v>0</v>
      </c>
      <c r="BQ55" s="64"/>
      <c r="BR55" s="65"/>
      <c r="BS55" s="65"/>
      <c r="BT55" s="65"/>
      <c r="BU55" s="66"/>
      <c r="BV55" s="67"/>
      <c r="BW55" s="66"/>
      <c r="BX55" s="68"/>
      <c r="BY55" s="68"/>
      <c r="BZ55" s="68"/>
      <c r="CA55" s="68"/>
      <c r="CB55" s="64"/>
      <c r="CC55" s="91">
        <f t="shared" si="81"/>
        <v>0</v>
      </c>
      <c r="CD55" s="92">
        <f t="shared" si="73"/>
        <v>0</v>
      </c>
      <c r="CE55" s="93">
        <f t="shared" si="82"/>
        <v>0</v>
      </c>
      <c r="CG55" s="64"/>
      <c r="CH55" s="65"/>
      <c r="CI55" s="65"/>
      <c r="CJ55" s="65"/>
      <c r="CK55" s="66"/>
      <c r="CL55" s="67"/>
      <c r="CM55" s="66"/>
      <c r="CN55" s="68"/>
      <c r="CO55" s="68"/>
      <c r="CP55" s="68"/>
      <c r="CQ55" s="68"/>
      <c r="CR55" s="64"/>
      <c r="CS55" s="91">
        <f t="shared" si="83"/>
        <v>0</v>
      </c>
      <c r="CT55" s="92">
        <f t="shared" si="74"/>
        <v>0</v>
      </c>
      <c r="CU55" s="93">
        <f t="shared" si="84"/>
        <v>0</v>
      </c>
    </row>
    <row r="56" spans="1:99" ht="12.75" x14ac:dyDescent="0.2">
      <c r="A56" s="31"/>
      <c r="B56" s="31"/>
      <c r="C56" s="32" t="s">
        <v>95</v>
      </c>
      <c r="D56" s="33">
        <v>1</v>
      </c>
      <c r="E56" s="34"/>
      <c r="F56" s="35">
        <v>1</v>
      </c>
      <c r="G56" s="8">
        <f t="shared" si="54"/>
        <v>0</v>
      </c>
      <c r="H56" s="9">
        <f t="shared" si="55"/>
        <v>0</v>
      </c>
      <c r="I56" s="62">
        <f t="shared" si="88"/>
        <v>8.3333333333333329E-2</v>
      </c>
      <c r="J56" s="62">
        <f t="shared" si="88"/>
        <v>8.3333333333333329E-2</v>
      </c>
      <c r="K56" s="62">
        <f t="shared" si="88"/>
        <v>8.3333333333333329E-2</v>
      </c>
      <c r="L56" s="62">
        <f t="shared" si="88"/>
        <v>8.3333333333333329E-2</v>
      </c>
      <c r="M56" s="62">
        <f t="shared" si="88"/>
        <v>8.3333333333333329E-2</v>
      </c>
      <c r="N56" s="62">
        <f t="shared" si="88"/>
        <v>8.3333333333333329E-2</v>
      </c>
      <c r="O56" s="62">
        <f t="shared" si="88"/>
        <v>8.3333333333333329E-2</v>
      </c>
      <c r="P56" s="62">
        <f t="shared" si="88"/>
        <v>8.3333333333333329E-2</v>
      </c>
      <c r="Q56" s="62">
        <f t="shared" si="88"/>
        <v>8.3333333333333329E-2</v>
      </c>
      <c r="R56" s="62">
        <f t="shared" si="88"/>
        <v>8.3333333333333329E-2</v>
      </c>
      <c r="S56" s="62">
        <f t="shared" si="88"/>
        <v>8.3333333333333329E-2</v>
      </c>
      <c r="T56" s="62">
        <f t="shared" si="88"/>
        <v>8.3333333333333329E-2</v>
      </c>
      <c r="U56" s="62"/>
      <c r="V56" s="36" t="str">
        <f t="shared" si="57"/>
        <v/>
      </c>
      <c r="W56" s="37">
        <f t="shared" si="58"/>
        <v>0</v>
      </c>
      <c r="X56" s="37">
        <f t="shared" si="59"/>
        <v>0</v>
      </c>
      <c r="Y56" s="37">
        <f t="shared" si="60"/>
        <v>0</v>
      </c>
      <c r="Z56" s="37">
        <f t="shared" si="61"/>
        <v>0</v>
      </c>
      <c r="AA56" s="37">
        <f t="shared" si="62"/>
        <v>0</v>
      </c>
      <c r="AB56" s="37">
        <f t="shared" si="63"/>
        <v>0</v>
      </c>
      <c r="AC56" s="37">
        <f t="shared" si="64"/>
        <v>0</v>
      </c>
      <c r="AD56" s="37">
        <f t="shared" si="65"/>
        <v>0</v>
      </c>
      <c r="AE56" s="37">
        <f t="shared" si="66"/>
        <v>0</v>
      </c>
      <c r="AF56" s="37">
        <f t="shared" si="67"/>
        <v>0</v>
      </c>
      <c r="AG56" s="37">
        <f t="shared" si="68"/>
        <v>0</v>
      </c>
      <c r="AH56" s="37">
        <f t="shared" si="69"/>
        <v>0</v>
      </c>
      <c r="AI56" s="37">
        <f t="shared" si="70"/>
        <v>0</v>
      </c>
      <c r="AK56" s="64"/>
      <c r="AL56" s="65"/>
      <c r="AM56" s="65"/>
      <c r="AN56" s="65"/>
      <c r="AO56" s="66"/>
      <c r="AP56" s="67"/>
      <c r="AQ56" s="66"/>
      <c r="AR56" s="68"/>
      <c r="AS56" s="68"/>
      <c r="AT56" s="68"/>
      <c r="AU56" s="68"/>
      <c r="AV56" s="64"/>
      <c r="AW56" s="91">
        <f t="shared" si="77"/>
        <v>0</v>
      </c>
      <c r="AX56" s="92">
        <f t="shared" si="71"/>
        <v>0</v>
      </c>
      <c r="AY56" s="93">
        <f t="shared" si="78"/>
        <v>0</v>
      </c>
      <c r="BA56" s="64"/>
      <c r="BB56" s="65"/>
      <c r="BC56" s="65"/>
      <c r="BD56" s="65"/>
      <c r="BE56" s="66"/>
      <c r="BF56" s="67"/>
      <c r="BG56" s="66"/>
      <c r="BH56" s="68"/>
      <c r="BI56" s="68"/>
      <c r="BJ56" s="68"/>
      <c r="BK56" s="68"/>
      <c r="BL56" s="64"/>
      <c r="BM56" s="91">
        <f t="shared" si="79"/>
        <v>0</v>
      </c>
      <c r="BN56" s="92">
        <f t="shared" si="72"/>
        <v>0</v>
      </c>
      <c r="BO56" s="93">
        <f t="shared" si="80"/>
        <v>0</v>
      </c>
      <c r="BQ56" s="64"/>
      <c r="BR56" s="65"/>
      <c r="BS56" s="65"/>
      <c r="BT56" s="65"/>
      <c r="BU56" s="66"/>
      <c r="BV56" s="67"/>
      <c r="BW56" s="66"/>
      <c r="BX56" s="68"/>
      <c r="BY56" s="68"/>
      <c r="BZ56" s="68"/>
      <c r="CA56" s="68"/>
      <c r="CB56" s="64"/>
      <c r="CC56" s="91">
        <f t="shared" si="81"/>
        <v>0</v>
      </c>
      <c r="CD56" s="92">
        <f t="shared" si="73"/>
        <v>0</v>
      </c>
      <c r="CE56" s="93">
        <f t="shared" si="82"/>
        <v>0</v>
      </c>
      <c r="CG56" s="64"/>
      <c r="CH56" s="65"/>
      <c r="CI56" s="65"/>
      <c r="CJ56" s="65"/>
      <c r="CK56" s="66"/>
      <c r="CL56" s="67"/>
      <c r="CM56" s="66"/>
      <c r="CN56" s="68"/>
      <c r="CO56" s="68"/>
      <c r="CP56" s="68"/>
      <c r="CQ56" s="68"/>
      <c r="CR56" s="64"/>
      <c r="CS56" s="91">
        <f t="shared" si="83"/>
        <v>0</v>
      </c>
      <c r="CT56" s="92">
        <f t="shared" si="74"/>
        <v>0</v>
      </c>
      <c r="CU56" s="93">
        <f t="shared" si="84"/>
        <v>0</v>
      </c>
    </row>
    <row r="57" spans="1:99" ht="12.75" x14ac:dyDescent="0.2">
      <c r="A57" s="31"/>
      <c r="B57" s="31"/>
      <c r="C57" s="32" t="s">
        <v>95</v>
      </c>
      <c r="D57" s="33">
        <v>1</v>
      </c>
      <c r="E57" s="34"/>
      <c r="F57" s="35">
        <v>1</v>
      </c>
      <c r="G57" s="8">
        <f t="shared" si="54"/>
        <v>0</v>
      </c>
      <c r="H57" s="9">
        <f t="shared" si="55"/>
        <v>0</v>
      </c>
      <c r="I57" s="62">
        <f t="shared" si="88"/>
        <v>8.3333333333333329E-2</v>
      </c>
      <c r="J57" s="62">
        <f t="shared" si="88"/>
        <v>8.3333333333333329E-2</v>
      </c>
      <c r="K57" s="62">
        <f t="shared" si="88"/>
        <v>8.3333333333333329E-2</v>
      </c>
      <c r="L57" s="62">
        <f t="shared" si="88"/>
        <v>8.3333333333333329E-2</v>
      </c>
      <c r="M57" s="62">
        <f t="shared" si="88"/>
        <v>8.3333333333333329E-2</v>
      </c>
      <c r="N57" s="62">
        <f t="shared" si="88"/>
        <v>8.3333333333333329E-2</v>
      </c>
      <c r="O57" s="62">
        <f t="shared" si="88"/>
        <v>8.3333333333333329E-2</v>
      </c>
      <c r="P57" s="62">
        <f t="shared" si="88"/>
        <v>8.3333333333333329E-2</v>
      </c>
      <c r="Q57" s="62">
        <f t="shared" si="88"/>
        <v>8.3333333333333329E-2</v>
      </c>
      <c r="R57" s="62">
        <f t="shared" si="88"/>
        <v>8.3333333333333329E-2</v>
      </c>
      <c r="S57" s="62">
        <f t="shared" si="88"/>
        <v>8.3333333333333329E-2</v>
      </c>
      <c r="T57" s="62">
        <f t="shared" si="88"/>
        <v>8.3333333333333329E-2</v>
      </c>
      <c r="U57" s="62"/>
      <c r="V57" s="36" t="str">
        <f t="shared" si="57"/>
        <v/>
      </c>
      <c r="W57" s="37">
        <f t="shared" si="58"/>
        <v>0</v>
      </c>
      <c r="X57" s="37">
        <f t="shared" si="59"/>
        <v>0</v>
      </c>
      <c r="Y57" s="37">
        <f t="shared" si="60"/>
        <v>0</v>
      </c>
      <c r="Z57" s="37">
        <f t="shared" si="61"/>
        <v>0</v>
      </c>
      <c r="AA57" s="37">
        <f t="shared" si="62"/>
        <v>0</v>
      </c>
      <c r="AB57" s="37">
        <f t="shared" si="63"/>
        <v>0</v>
      </c>
      <c r="AC57" s="37">
        <f t="shared" si="64"/>
        <v>0</v>
      </c>
      <c r="AD57" s="37">
        <f t="shared" si="65"/>
        <v>0</v>
      </c>
      <c r="AE57" s="37">
        <f t="shared" si="66"/>
        <v>0</v>
      </c>
      <c r="AF57" s="37">
        <f t="shared" si="67"/>
        <v>0</v>
      </c>
      <c r="AG57" s="37">
        <f t="shared" si="68"/>
        <v>0</v>
      </c>
      <c r="AH57" s="37">
        <f t="shared" si="69"/>
        <v>0</v>
      </c>
      <c r="AI57" s="37">
        <f t="shared" si="70"/>
        <v>0</v>
      </c>
      <c r="AK57" s="64"/>
      <c r="AL57" s="65"/>
      <c r="AM57" s="65"/>
      <c r="AN57" s="65"/>
      <c r="AO57" s="66"/>
      <c r="AP57" s="67"/>
      <c r="AQ57" s="66"/>
      <c r="AR57" s="68"/>
      <c r="AS57" s="68"/>
      <c r="AT57" s="68"/>
      <c r="AU57" s="68"/>
      <c r="AV57" s="64"/>
      <c r="AW57" s="91">
        <f t="shared" si="77"/>
        <v>0</v>
      </c>
      <c r="AX57" s="92">
        <f t="shared" si="71"/>
        <v>0</v>
      </c>
      <c r="AY57" s="93">
        <f t="shared" si="78"/>
        <v>0</v>
      </c>
      <c r="BA57" s="64"/>
      <c r="BB57" s="65"/>
      <c r="BC57" s="65"/>
      <c r="BD57" s="65"/>
      <c r="BE57" s="66"/>
      <c r="BF57" s="67"/>
      <c r="BG57" s="66"/>
      <c r="BH57" s="68"/>
      <c r="BI57" s="68"/>
      <c r="BJ57" s="68"/>
      <c r="BK57" s="68"/>
      <c r="BL57" s="64"/>
      <c r="BM57" s="91">
        <f t="shared" si="79"/>
        <v>0</v>
      </c>
      <c r="BN57" s="92">
        <f t="shared" si="72"/>
        <v>0</v>
      </c>
      <c r="BO57" s="93">
        <f t="shared" si="80"/>
        <v>0</v>
      </c>
      <c r="BQ57" s="64"/>
      <c r="BR57" s="65"/>
      <c r="BS57" s="65"/>
      <c r="BT57" s="65"/>
      <c r="BU57" s="66"/>
      <c r="BV57" s="67"/>
      <c r="BW57" s="66"/>
      <c r="BX57" s="68"/>
      <c r="BY57" s="68"/>
      <c r="BZ57" s="68"/>
      <c r="CA57" s="68"/>
      <c r="CB57" s="64"/>
      <c r="CC57" s="91">
        <f t="shared" si="81"/>
        <v>0</v>
      </c>
      <c r="CD57" s="92">
        <f t="shared" si="73"/>
        <v>0</v>
      </c>
      <c r="CE57" s="93">
        <f t="shared" si="82"/>
        <v>0</v>
      </c>
      <c r="CG57" s="64"/>
      <c r="CH57" s="65"/>
      <c r="CI57" s="65"/>
      <c r="CJ57" s="65"/>
      <c r="CK57" s="66"/>
      <c r="CL57" s="67"/>
      <c r="CM57" s="66"/>
      <c r="CN57" s="68"/>
      <c r="CO57" s="68"/>
      <c r="CP57" s="68"/>
      <c r="CQ57" s="68"/>
      <c r="CR57" s="64"/>
      <c r="CS57" s="91">
        <f t="shared" si="83"/>
        <v>0</v>
      </c>
      <c r="CT57" s="92">
        <f t="shared" si="74"/>
        <v>0</v>
      </c>
      <c r="CU57" s="93">
        <f t="shared" si="84"/>
        <v>0</v>
      </c>
    </row>
    <row r="58" spans="1:99" ht="12.75" x14ac:dyDescent="0.2">
      <c r="A58" s="31"/>
      <c r="B58" s="31"/>
      <c r="C58" s="32" t="s">
        <v>95</v>
      </c>
      <c r="D58" s="33">
        <v>1</v>
      </c>
      <c r="E58" s="34"/>
      <c r="F58" s="35">
        <v>1</v>
      </c>
      <c r="G58" s="8">
        <f t="shared" si="54"/>
        <v>0</v>
      </c>
      <c r="H58" s="9">
        <f t="shared" si="55"/>
        <v>0</v>
      </c>
      <c r="I58" s="62">
        <f t="shared" si="88"/>
        <v>8.3333333333333329E-2</v>
      </c>
      <c r="J58" s="62">
        <f t="shared" si="88"/>
        <v>8.3333333333333329E-2</v>
      </c>
      <c r="K58" s="62">
        <f t="shared" si="88"/>
        <v>8.3333333333333329E-2</v>
      </c>
      <c r="L58" s="62">
        <f t="shared" si="88"/>
        <v>8.3333333333333329E-2</v>
      </c>
      <c r="M58" s="62">
        <f t="shared" si="88"/>
        <v>8.3333333333333329E-2</v>
      </c>
      <c r="N58" s="62">
        <f t="shared" si="88"/>
        <v>8.3333333333333329E-2</v>
      </c>
      <c r="O58" s="62">
        <f t="shared" si="88"/>
        <v>8.3333333333333329E-2</v>
      </c>
      <c r="P58" s="62">
        <f t="shared" si="88"/>
        <v>8.3333333333333329E-2</v>
      </c>
      <c r="Q58" s="62">
        <f t="shared" si="88"/>
        <v>8.3333333333333329E-2</v>
      </c>
      <c r="R58" s="62">
        <f t="shared" si="88"/>
        <v>8.3333333333333329E-2</v>
      </c>
      <c r="S58" s="62">
        <f t="shared" si="88"/>
        <v>8.3333333333333329E-2</v>
      </c>
      <c r="T58" s="62">
        <f t="shared" si="88"/>
        <v>8.3333333333333329E-2</v>
      </c>
      <c r="U58" s="62"/>
      <c r="V58" s="36" t="str">
        <f t="shared" si="57"/>
        <v/>
      </c>
      <c r="W58" s="37">
        <f t="shared" si="58"/>
        <v>0</v>
      </c>
      <c r="X58" s="37">
        <f t="shared" si="59"/>
        <v>0</v>
      </c>
      <c r="Y58" s="37">
        <f t="shared" si="60"/>
        <v>0</v>
      </c>
      <c r="Z58" s="37">
        <f t="shared" si="61"/>
        <v>0</v>
      </c>
      <c r="AA58" s="37">
        <f t="shared" si="62"/>
        <v>0</v>
      </c>
      <c r="AB58" s="37">
        <f t="shared" si="63"/>
        <v>0</v>
      </c>
      <c r="AC58" s="37">
        <f t="shared" si="64"/>
        <v>0</v>
      </c>
      <c r="AD58" s="37">
        <f t="shared" si="65"/>
        <v>0</v>
      </c>
      <c r="AE58" s="37">
        <f t="shared" si="66"/>
        <v>0</v>
      </c>
      <c r="AF58" s="37">
        <f t="shared" si="67"/>
        <v>0</v>
      </c>
      <c r="AG58" s="37">
        <f t="shared" si="68"/>
        <v>0</v>
      </c>
      <c r="AH58" s="37">
        <f t="shared" si="69"/>
        <v>0</v>
      </c>
      <c r="AI58" s="37">
        <f t="shared" si="70"/>
        <v>0</v>
      </c>
      <c r="AK58" s="64"/>
      <c r="AL58" s="65"/>
      <c r="AM58" s="65"/>
      <c r="AN58" s="65"/>
      <c r="AO58" s="66"/>
      <c r="AP58" s="67"/>
      <c r="AQ58" s="66"/>
      <c r="AR58" s="68"/>
      <c r="AS58" s="68"/>
      <c r="AT58" s="68"/>
      <c r="AU58" s="68"/>
      <c r="AV58" s="64"/>
      <c r="AW58" s="91">
        <f t="shared" si="77"/>
        <v>0</v>
      </c>
      <c r="AX58" s="92">
        <f t="shared" si="71"/>
        <v>0</v>
      </c>
      <c r="AY58" s="93">
        <f t="shared" si="78"/>
        <v>0</v>
      </c>
      <c r="BA58" s="64"/>
      <c r="BB58" s="65"/>
      <c r="BC58" s="65"/>
      <c r="BD58" s="65"/>
      <c r="BE58" s="66"/>
      <c r="BF58" s="67"/>
      <c r="BG58" s="66"/>
      <c r="BH58" s="68"/>
      <c r="BI58" s="68"/>
      <c r="BJ58" s="68"/>
      <c r="BK58" s="68"/>
      <c r="BL58" s="64"/>
      <c r="BM58" s="91">
        <f t="shared" si="79"/>
        <v>0</v>
      </c>
      <c r="BN58" s="92">
        <f t="shared" si="72"/>
        <v>0</v>
      </c>
      <c r="BO58" s="93">
        <f t="shared" si="80"/>
        <v>0</v>
      </c>
      <c r="BQ58" s="64"/>
      <c r="BR58" s="65"/>
      <c r="BS58" s="65"/>
      <c r="BT58" s="65"/>
      <c r="BU58" s="66"/>
      <c r="BV58" s="67"/>
      <c r="BW58" s="66"/>
      <c r="BX58" s="68"/>
      <c r="BY58" s="68"/>
      <c r="BZ58" s="68"/>
      <c r="CA58" s="68"/>
      <c r="CB58" s="64"/>
      <c r="CC58" s="91">
        <f t="shared" si="81"/>
        <v>0</v>
      </c>
      <c r="CD58" s="92">
        <f t="shared" si="73"/>
        <v>0</v>
      </c>
      <c r="CE58" s="93">
        <f t="shared" si="82"/>
        <v>0</v>
      </c>
      <c r="CG58" s="64"/>
      <c r="CH58" s="65"/>
      <c r="CI58" s="65"/>
      <c r="CJ58" s="65"/>
      <c r="CK58" s="66"/>
      <c r="CL58" s="67"/>
      <c r="CM58" s="66"/>
      <c r="CN58" s="68"/>
      <c r="CO58" s="68"/>
      <c r="CP58" s="68"/>
      <c r="CQ58" s="68"/>
      <c r="CR58" s="64"/>
      <c r="CS58" s="91">
        <f t="shared" si="83"/>
        <v>0</v>
      </c>
      <c r="CT58" s="92">
        <f t="shared" si="74"/>
        <v>0</v>
      </c>
      <c r="CU58" s="93">
        <f t="shared" si="84"/>
        <v>0</v>
      </c>
    </row>
    <row r="59" spans="1:99" ht="12.75" x14ac:dyDescent="0.2">
      <c r="A59" s="31"/>
      <c r="B59" s="31"/>
      <c r="C59" s="32" t="s">
        <v>95</v>
      </c>
      <c r="D59" s="33">
        <v>1</v>
      </c>
      <c r="E59" s="34"/>
      <c r="F59" s="35">
        <v>1</v>
      </c>
      <c r="G59" s="8">
        <f t="shared" si="54"/>
        <v>0</v>
      </c>
      <c r="H59" s="9">
        <f t="shared" si="55"/>
        <v>0</v>
      </c>
      <c r="I59" s="62">
        <f t="shared" si="88"/>
        <v>8.3333333333333329E-2</v>
      </c>
      <c r="J59" s="62">
        <f t="shared" si="88"/>
        <v>8.3333333333333329E-2</v>
      </c>
      <c r="K59" s="62">
        <f t="shared" si="88"/>
        <v>8.3333333333333329E-2</v>
      </c>
      <c r="L59" s="62">
        <f t="shared" si="88"/>
        <v>8.3333333333333329E-2</v>
      </c>
      <c r="M59" s="62">
        <f t="shared" si="88"/>
        <v>8.3333333333333329E-2</v>
      </c>
      <c r="N59" s="62">
        <f t="shared" si="88"/>
        <v>8.3333333333333329E-2</v>
      </c>
      <c r="O59" s="62">
        <f t="shared" si="88"/>
        <v>8.3333333333333329E-2</v>
      </c>
      <c r="P59" s="62">
        <f t="shared" si="88"/>
        <v>8.3333333333333329E-2</v>
      </c>
      <c r="Q59" s="62">
        <f t="shared" si="88"/>
        <v>8.3333333333333329E-2</v>
      </c>
      <c r="R59" s="62">
        <f t="shared" si="88"/>
        <v>8.3333333333333329E-2</v>
      </c>
      <c r="S59" s="62">
        <f t="shared" si="88"/>
        <v>8.3333333333333329E-2</v>
      </c>
      <c r="T59" s="62">
        <f t="shared" si="88"/>
        <v>8.3333333333333329E-2</v>
      </c>
      <c r="U59" s="62"/>
      <c r="V59" s="36" t="str">
        <f t="shared" si="57"/>
        <v/>
      </c>
      <c r="W59" s="37">
        <f t="shared" si="58"/>
        <v>0</v>
      </c>
      <c r="X59" s="37">
        <f t="shared" si="59"/>
        <v>0</v>
      </c>
      <c r="Y59" s="37">
        <f t="shared" si="60"/>
        <v>0</v>
      </c>
      <c r="Z59" s="37">
        <f t="shared" si="61"/>
        <v>0</v>
      </c>
      <c r="AA59" s="37">
        <f t="shared" si="62"/>
        <v>0</v>
      </c>
      <c r="AB59" s="37">
        <f t="shared" si="63"/>
        <v>0</v>
      </c>
      <c r="AC59" s="37">
        <f t="shared" si="64"/>
        <v>0</v>
      </c>
      <c r="AD59" s="37">
        <f t="shared" si="65"/>
        <v>0</v>
      </c>
      <c r="AE59" s="37">
        <f t="shared" si="66"/>
        <v>0</v>
      </c>
      <c r="AF59" s="37">
        <f t="shared" si="67"/>
        <v>0</v>
      </c>
      <c r="AG59" s="37">
        <f t="shared" si="68"/>
        <v>0</v>
      </c>
      <c r="AH59" s="37">
        <f t="shared" si="69"/>
        <v>0</v>
      </c>
      <c r="AI59" s="37">
        <f t="shared" si="70"/>
        <v>0</v>
      </c>
      <c r="AK59" s="64"/>
      <c r="AL59" s="65"/>
      <c r="AM59" s="65"/>
      <c r="AN59" s="65"/>
      <c r="AO59" s="66"/>
      <c r="AP59" s="67"/>
      <c r="AQ59" s="66"/>
      <c r="AR59" s="68"/>
      <c r="AS59" s="68"/>
      <c r="AT59" s="68"/>
      <c r="AU59" s="68"/>
      <c r="AV59" s="64"/>
      <c r="AW59" s="91">
        <f t="shared" si="77"/>
        <v>0</v>
      </c>
      <c r="AX59" s="92">
        <f t="shared" si="71"/>
        <v>0</v>
      </c>
      <c r="AY59" s="93">
        <f t="shared" si="78"/>
        <v>0</v>
      </c>
      <c r="BA59" s="64"/>
      <c r="BB59" s="65"/>
      <c r="BC59" s="65"/>
      <c r="BD59" s="65"/>
      <c r="BE59" s="66"/>
      <c r="BF59" s="67"/>
      <c r="BG59" s="66"/>
      <c r="BH59" s="68"/>
      <c r="BI59" s="68"/>
      <c r="BJ59" s="68"/>
      <c r="BK59" s="68"/>
      <c r="BL59" s="64"/>
      <c r="BM59" s="91">
        <f t="shared" si="79"/>
        <v>0</v>
      </c>
      <c r="BN59" s="92">
        <f t="shared" si="72"/>
        <v>0</v>
      </c>
      <c r="BO59" s="93">
        <f t="shared" si="80"/>
        <v>0</v>
      </c>
      <c r="BQ59" s="64"/>
      <c r="BR59" s="65"/>
      <c r="BS59" s="65"/>
      <c r="BT59" s="65"/>
      <c r="BU59" s="66"/>
      <c r="BV59" s="67"/>
      <c r="BW59" s="66"/>
      <c r="BX59" s="68"/>
      <c r="BY59" s="68"/>
      <c r="BZ59" s="68"/>
      <c r="CA59" s="68"/>
      <c r="CB59" s="64"/>
      <c r="CC59" s="91">
        <f t="shared" si="81"/>
        <v>0</v>
      </c>
      <c r="CD59" s="92">
        <f t="shared" si="73"/>
        <v>0</v>
      </c>
      <c r="CE59" s="93">
        <f t="shared" si="82"/>
        <v>0</v>
      </c>
      <c r="CG59" s="64"/>
      <c r="CH59" s="65"/>
      <c r="CI59" s="65"/>
      <c r="CJ59" s="65"/>
      <c r="CK59" s="66"/>
      <c r="CL59" s="67"/>
      <c r="CM59" s="66"/>
      <c r="CN59" s="68"/>
      <c r="CO59" s="68"/>
      <c r="CP59" s="68"/>
      <c r="CQ59" s="68"/>
      <c r="CR59" s="64"/>
      <c r="CS59" s="91">
        <f t="shared" si="83"/>
        <v>0</v>
      </c>
      <c r="CT59" s="92">
        <f t="shared" si="74"/>
        <v>0</v>
      </c>
      <c r="CU59" s="93">
        <f t="shared" si="84"/>
        <v>0</v>
      </c>
    </row>
    <row r="60" spans="1:99" ht="12.75" x14ac:dyDescent="0.2">
      <c r="A60" s="31"/>
      <c r="B60" s="31"/>
      <c r="C60" s="32" t="s">
        <v>95</v>
      </c>
      <c r="D60" s="33">
        <v>1</v>
      </c>
      <c r="E60" s="34"/>
      <c r="F60" s="35">
        <v>1</v>
      </c>
      <c r="G60" s="8">
        <f t="shared" si="54"/>
        <v>0</v>
      </c>
      <c r="H60" s="9">
        <f t="shared" si="55"/>
        <v>0</v>
      </c>
      <c r="I60" s="62">
        <f t="shared" si="88"/>
        <v>8.3333333333333329E-2</v>
      </c>
      <c r="J60" s="62">
        <f t="shared" si="88"/>
        <v>8.3333333333333329E-2</v>
      </c>
      <c r="K60" s="62">
        <f t="shared" si="88"/>
        <v>8.3333333333333329E-2</v>
      </c>
      <c r="L60" s="62">
        <f t="shared" si="88"/>
        <v>8.3333333333333329E-2</v>
      </c>
      <c r="M60" s="62">
        <f t="shared" si="88"/>
        <v>8.3333333333333329E-2</v>
      </c>
      <c r="N60" s="62">
        <f t="shared" si="88"/>
        <v>8.3333333333333329E-2</v>
      </c>
      <c r="O60" s="62">
        <f t="shared" si="88"/>
        <v>8.3333333333333329E-2</v>
      </c>
      <c r="P60" s="62">
        <f t="shared" si="88"/>
        <v>8.3333333333333329E-2</v>
      </c>
      <c r="Q60" s="62">
        <f t="shared" si="88"/>
        <v>8.3333333333333329E-2</v>
      </c>
      <c r="R60" s="62">
        <f t="shared" si="88"/>
        <v>8.3333333333333329E-2</v>
      </c>
      <c r="S60" s="62">
        <f t="shared" si="88"/>
        <v>8.3333333333333329E-2</v>
      </c>
      <c r="T60" s="62">
        <f t="shared" si="88"/>
        <v>8.3333333333333329E-2</v>
      </c>
      <c r="U60" s="62"/>
      <c r="V60" s="36" t="str">
        <f t="shared" si="57"/>
        <v/>
      </c>
      <c r="W60" s="37">
        <f t="shared" si="58"/>
        <v>0</v>
      </c>
      <c r="X60" s="37">
        <f t="shared" si="59"/>
        <v>0</v>
      </c>
      <c r="Y60" s="37">
        <f t="shared" si="60"/>
        <v>0</v>
      </c>
      <c r="Z60" s="37">
        <f t="shared" si="61"/>
        <v>0</v>
      </c>
      <c r="AA60" s="37">
        <f t="shared" si="62"/>
        <v>0</v>
      </c>
      <c r="AB60" s="37">
        <f t="shared" si="63"/>
        <v>0</v>
      </c>
      <c r="AC60" s="37">
        <f t="shared" si="64"/>
        <v>0</v>
      </c>
      <c r="AD60" s="37">
        <f t="shared" si="65"/>
        <v>0</v>
      </c>
      <c r="AE60" s="37">
        <f t="shared" si="66"/>
        <v>0</v>
      </c>
      <c r="AF60" s="37">
        <f t="shared" si="67"/>
        <v>0</v>
      </c>
      <c r="AG60" s="37">
        <f t="shared" si="68"/>
        <v>0</v>
      </c>
      <c r="AH60" s="37">
        <f t="shared" si="69"/>
        <v>0</v>
      </c>
      <c r="AI60" s="37">
        <f t="shared" si="70"/>
        <v>0</v>
      </c>
      <c r="AK60" s="64"/>
      <c r="AL60" s="65"/>
      <c r="AM60" s="65"/>
      <c r="AN60" s="65"/>
      <c r="AO60" s="66"/>
      <c r="AP60" s="67"/>
      <c r="AQ60" s="66"/>
      <c r="AR60" s="68"/>
      <c r="AS60" s="68"/>
      <c r="AT60" s="68"/>
      <c r="AU60" s="68"/>
      <c r="AV60" s="64"/>
      <c r="AW60" s="91">
        <f t="shared" si="77"/>
        <v>0</v>
      </c>
      <c r="AX60" s="92">
        <f t="shared" si="71"/>
        <v>0</v>
      </c>
      <c r="AY60" s="93">
        <f t="shared" si="78"/>
        <v>0</v>
      </c>
      <c r="BA60" s="64"/>
      <c r="BB60" s="65"/>
      <c r="BC60" s="65"/>
      <c r="BD60" s="65"/>
      <c r="BE60" s="66"/>
      <c r="BF60" s="67"/>
      <c r="BG60" s="66"/>
      <c r="BH60" s="68"/>
      <c r="BI60" s="68"/>
      <c r="BJ60" s="68"/>
      <c r="BK60" s="68"/>
      <c r="BL60" s="64"/>
      <c r="BM60" s="91">
        <f t="shared" si="79"/>
        <v>0</v>
      </c>
      <c r="BN60" s="92">
        <f t="shared" si="72"/>
        <v>0</v>
      </c>
      <c r="BO60" s="93">
        <f t="shared" si="80"/>
        <v>0</v>
      </c>
      <c r="BQ60" s="64"/>
      <c r="BR60" s="65"/>
      <c r="BS60" s="65"/>
      <c r="BT60" s="65"/>
      <c r="BU60" s="66"/>
      <c r="BV60" s="67"/>
      <c r="BW60" s="66"/>
      <c r="BX60" s="68"/>
      <c r="BY60" s="68"/>
      <c r="BZ60" s="68"/>
      <c r="CA60" s="68"/>
      <c r="CB60" s="64"/>
      <c r="CC60" s="91">
        <f t="shared" si="81"/>
        <v>0</v>
      </c>
      <c r="CD60" s="92">
        <f t="shared" si="73"/>
        <v>0</v>
      </c>
      <c r="CE60" s="93">
        <f t="shared" si="82"/>
        <v>0</v>
      </c>
      <c r="CG60" s="64"/>
      <c r="CH60" s="65"/>
      <c r="CI60" s="65"/>
      <c r="CJ60" s="65"/>
      <c r="CK60" s="66"/>
      <c r="CL60" s="67"/>
      <c r="CM60" s="66"/>
      <c r="CN60" s="68"/>
      <c r="CO60" s="68"/>
      <c r="CP60" s="68"/>
      <c r="CQ60" s="68"/>
      <c r="CR60" s="64"/>
      <c r="CS60" s="91">
        <f t="shared" si="83"/>
        <v>0</v>
      </c>
      <c r="CT60" s="92">
        <f t="shared" si="74"/>
        <v>0</v>
      </c>
      <c r="CU60" s="93">
        <f t="shared" si="84"/>
        <v>0</v>
      </c>
    </row>
    <row r="61" spans="1:99" ht="12.75" x14ac:dyDescent="0.2">
      <c r="A61" s="31"/>
      <c r="B61" s="31"/>
      <c r="C61" s="32" t="s">
        <v>95</v>
      </c>
      <c r="D61" s="33">
        <v>1</v>
      </c>
      <c r="E61" s="34"/>
      <c r="F61" s="35">
        <v>1</v>
      </c>
      <c r="G61" s="8">
        <f t="shared" si="54"/>
        <v>0</v>
      </c>
      <c r="H61" s="9">
        <f t="shared" si="55"/>
        <v>0</v>
      </c>
      <c r="I61" s="62">
        <f t="shared" si="88"/>
        <v>8.3333333333333329E-2</v>
      </c>
      <c r="J61" s="62">
        <f t="shared" si="88"/>
        <v>8.3333333333333329E-2</v>
      </c>
      <c r="K61" s="62">
        <f t="shared" si="88"/>
        <v>8.3333333333333329E-2</v>
      </c>
      <c r="L61" s="62">
        <f t="shared" si="88"/>
        <v>8.3333333333333329E-2</v>
      </c>
      <c r="M61" s="62">
        <f t="shared" si="88"/>
        <v>8.3333333333333329E-2</v>
      </c>
      <c r="N61" s="62">
        <f t="shared" si="88"/>
        <v>8.3333333333333329E-2</v>
      </c>
      <c r="O61" s="62">
        <f t="shared" si="88"/>
        <v>8.3333333333333329E-2</v>
      </c>
      <c r="P61" s="62">
        <f t="shared" si="88"/>
        <v>8.3333333333333329E-2</v>
      </c>
      <c r="Q61" s="62">
        <f t="shared" si="88"/>
        <v>8.3333333333333329E-2</v>
      </c>
      <c r="R61" s="62">
        <f t="shared" si="88"/>
        <v>8.3333333333333329E-2</v>
      </c>
      <c r="S61" s="62">
        <f t="shared" si="88"/>
        <v>8.3333333333333329E-2</v>
      </c>
      <c r="T61" s="62">
        <f t="shared" si="88"/>
        <v>8.3333333333333329E-2</v>
      </c>
      <c r="U61" s="62"/>
      <c r="V61" s="36" t="str">
        <f t="shared" si="57"/>
        <v/>
      </c>
      <c r="W61" s="37">
        <f t="shared" si="58"/>
        <v>0</v>
      </c>
      <c r="X61" s="37">
        <f t="shared" si="59"/>
        <v>0</v>
      </c>
      <c r="Y61" s="37">
        <f t="shared" si="60"/>
        <v>0</v>
      </c>
      <c r="Z61" s="37">
        <f t="shared" si="61"/>
        <v>0</v>
      </c>
      <c r="AA61" s="37">
        <f t="shared" si="62"/>
        <v>0</v>
      </c>
      <c r="AB61" s="37">
        <f t="shared" si="63"/>
        <v>0</v>
      </c>
      <c r="AC61" s="37">
        <f t="shared" si="64"/>
        <v>0</v>
      </c>
      <c r="AD61" s="37">
        <f t="shared" si="65"/>
        <v>0</v>
      </c>
      <c r="AE61" s="37">
        <f t="shared" si="66"/>
        <v>0</v>
      </c>
      <c r="AF61" s="37">
        <f t="shared" si="67"/>
        <v>0</v>
      </c>
      <c r="AG61" s="37">
        <f t="shared" si="68"/>
        <v>0</v>
      </c>
      <c r="AH61" s="37">
        <f t="shared" si="69"/>
        <v>0</v>
      </c>
      <c r="AI61" s="37">
        <f t="shared" si="70"/>
        <v>0</v>
      </c>
      <c r="AK61" s="64"/>
      <c r="AL61" s="65"/>
      <c r="AM61" s="65"/>
      <c r="AN61" s="65"/>
      <c r="AO61" s="66"/>
      <c r="AP61" s="67"/>
      <c r="AQ61" s="66"/>
      <c r="AR61" s="68"/>
      <c r="AS61" s="68"/>
      <c r="AT61" s="68"/>
      <c r="AU61" s="68"/>
      <c r="AV61" s="64"/>
      <c r="AW61" s="91">
        <f t="shared" si="77"/>
        <v>0</v>
      </c>
      <c r="AX61" s="92">
        <f t="shared" si="71"/>
        <v>0</v>
      </c>
      <c r="AY61" s="93">
        <f t="shared" si="78"/>
        <v>0</v>
      </c>
      <c r="BA61" s="64"/>
      <c r="BB61" s="65"/>
      <c r="BC61" s="65"/>
      <c r="BD61" s="65"/>
      <c r="BE61" s="66"/>
      <c r="BF61" s="67"/>
      <c r="BG61" s="66"/>
      <c r="BH61" s="68"/>
      <c r="BI61" s="68"/>
      <c r="BJ61" s="68"/>
      <c r="BK61" s="68"/>
      <c r="BL61" s="64"/>
      <c r="BM61" s="91">
        <f t="shared" si="79"/>
        <v>0</v>
      </c>
      <c r="BN61" s="92">
        <f t="shared" si="72"/>
        <v>0</v>
      </c>
      <c r="BO61" s="93">
        <f t="shared" si="80"/>
        <v>0</v>
      </c>
      <c r="BQ61" s="64"/>
      <c r="BR61" s="65"/>
      <c r="BS61" s="65"/>
      <c r="BT61" s="65"/>
      <c r="BU61" s="66"/>
      <c r="BV61" s="67"/>
      <c r="BW61" s="66"/>
      <c r="BX61" s="68"/>
      <c r="BY61" s="68"/>
      <c r="BZ61" s="68"/>
      <c r="CA61" s="68"/>
      <c r="CB61" s="64"/>
      <c r="CC61" s="91">
        <f t="shared" si="81"/>
        <v>0</v>
      </c>
      <c r="CD61" s="92">
        <f t="shared" si="73"/>
        <v>0</v>
      </c>
      <c r="CE61" s="93">
        <f t="shared" si="82"/>
        <v>0</v>
      </c>
      <c r="CG61" s="64"/>
      <c r="CH61" s="65"/>
      <c r="CI61" s="65"/>
      <c r="CJ61" s="65"/>
      <c r="CK61" s="66"/>
      <c r="CL61" s="67"/>
      <c r="CM61" s="66"/>
      <c r="CN61" s="68"/>
      <c r="CO61" s="68"/>
      <c r="CP61" s="68"/>
      <c r="CQ61" s="68"/>
      <c r="CR61" s="64"/>
      <c r="CS61" s="91">
        <f t="shared" si="83"/>
        <v>0</v>
      </c>
      <c r="CT61" s="92">
        <f t="shared" si="74"/>
        <v>0</v>
      </c>
      <c r="CU61" s="93">
        <f t="shared" si="84"/>
        <v>0</v>
      </c>
    </row>
    <row r="62" spans="1:99" ht="12.75" x14ac:dyDescent="0.2">
      <c r="A62" s="31"/>
      <c r="B62" s="31"/>
      <c r="C62" s="32" t="s">
        <v>95</v>
      </c>
      <c r="D62" s="33">
        <v>1</v>
      </c>
      <c r="E62" s="34"/>
      <c r="F62" s="35">
        <v>1</v>
      </c>
      <c r="G62" s="8">
        <f t="shared" si="54"/>
        <v>0</v>
      </c>
      <c r="H62" s="9">
        <f t="shared" si="55"/>
        <v>0</v>
      </c>
      <c r="I62" s="62">
        <f t="shared" si="88"/>
        <v>8.3333333333333329E-2</v>
      </c>
      <c r="J62" s="62">
        <f t="shared" si="88"/>
        <v>8.3333333333333329E-2</v>
      </c>
      <c r="K62" s="62">
        <f t="shared" si="88"/>
        <v>8.3333333333333329E-2</v>
      </c>
      <c r="L62" s="62">
        <f t="shared" si="88"/>
        <v>8.3333333333333329E-2</v>
      </c>
      <c r="M62" s="62">
        <f t="shared" si="88"/>
        <v>8.3333333333333329E-2</v>
      </c>
      <c r="N62" s="62">
        <f t="shared" si="88"/>
        <v>8.3333333333333329E-2</v>
      </c>
      <c r="O62" s="62">
        <f t="shared" si="88"/>
        <v>8.3333333333333329E-2</v>
      </c>
      <c r="P62" s="62">
        <f t="shared" si="88"/>
        <v>8.3333333333333329E-2</v>
      </c>
      <c r="Q62" s="62">
        <f t="shared" si="88"/>
        <v>8.3333333333333329E-2</v>
      </c>
      <c r="R62" s="62">
        <f t="shared" si="88"/>
        <v>8.3333333333333329E-2</v>
      </c>
      <c r="S62" s="62">
        <f t="shared" si="88"/>
        <v>8.3333333333333329E-2</v>
      </c>
      <c r="T62" s="62">
        <f t="shared" si="88"/>
        <v>8.3333333333333329E-2</v>
      </c>
      <c r="U62" s="62"/>
      <c r="V62" s="36" t="str">
        <f t="shared" si="57"/>
        <v/>
      </c>
      <c r="W62" s="37">
        <f t="shared" si="58"/>
        <v>0</v>
      </c>
      <c r="X62" s="37">
        <f t="shared" si="59"/>
        <v>0</v>
      </c>
      <c r="Y62" s="37">
        <f t="shared" si="60"/>
        <v>0</v>
      </c>
      <c r="Z62" s="37">
        <f t="shared" si="61"/>
        <v>0</v>
      </c>
      <c r="AA62" s="37">
        <f t="shared" si="62"/>
        <v>0</v>
      </c>
      <c r="AB62" s="37">
        <f t="shared" si="63"/>
        <v>0</v>
      </c>
      <c r="AC62" s="37">
        <f t="shared" si="64"/>
        <v>0</v>
      </c>
      <c r="AD62" s="37">
        <f t="shared" si="65"/>
        <v>0</v>
      </c>
      <c r="AE62" s="37">
        <f t="shared" si="66"/>
        <v>0</v>
      </c>
      <c r="AF62" s="37">
        <f t="shared" si="67"/>
        <v>0</v>
      </c>
      <c r="AG62" s="37">
        <f t="shared" si="68"/>
        <v>0</v>
      </c>
      <c r="AH62" s="37">
        <f t="shared" si="69"/>
        <v>0</v>
      </c>
      <c r="AI62" s="37">
        <f t="shared" si="70"/>
        <v>0</v>
      </c>
      <c r="AK62" s="64"/>
      <c r="AL62" s="65"/>
      <c r="AM62" s="65"/>
      <c r="AN62" s="65"/>
      <c r="AO62" s="66"/>
      <c r="AP62" s="67"/>
      <c r="AQ62" s="66"/>
      <c r="AR62" s="68"/>
      <c r="AS62" s="68"/>
      <c r="AT62" s="68"/>
      <c r="AU62" s="68"/>
      <c r="AV62" s="64"/>
      <c r="AW62" s="91">
        <f t="shared" si="77"/>
        <v>0</v>
      </c>
      <c r="AX62" s="92">
        <f t="shared" si="71"/>
        <v>0</v>
      </c>
      <c r="AY62" s="93">
        <f t="shared" si="78"/>
        <v>0</v>
      </c>
      <c r="BA62" s="64"/>
      <c r="BB62" s="65"/>
      <c r="BC62" s="65"/>
      <c r="BD62" s="65"/>
      <c r="BE62" s="66"/>
      <c r="BF62" s="67"/>
      <c r="BG62" s="66"/>
      <c r="BH62" s="68"/>
      <c r="BI62" s="68"/>
      <c r="BJ62" s="68"/>
      <c r="BK62" s="68"/>
      <c r="BL62" s="64"/>
      <c r="BM62" s="91">
        <f t="shared" si="79"/>
        <v>0</v>
      </c>
      <c r="BN62" s="92">
        <f t="shared" si="72"/>
        <v>0</v>
      </c>
      <c r="BO62" s="93">
        <f t="shared" si="80"/>
        <v>0</v>
      </c>
      <c r="BQ62" s="64"/>
      <c r="BR62" s="65"/>
      <c r="BS62" s="65"/>
      <c r="BT62" s="65"/>
      <c r="BU62" s="66"/>
      <c r="BV62" s="67"/>
      <c r="BW62" s="66"/>
      <c r="BX62" s="68"/>
      <c r="BY62" s="68"/>
      <c r="BZ62" s="68"/>
      <c r="CA62" s="68"/>
      <c r="CB62" s="64"/>
      <c r="CC62" s="91">
        <f t="shared" si="81"/>
        <v>0</v>
      </c>
      <c r="CD62" s="92">
        <f t="shared" si="73"/>
        <v>0</v>
      </c>
      <c r="CE62" s="93">
        <f t="shared" si="82"/>
        <v>0</v>
      </c>
      <c r="CG62" s="64"/>
      <c r="CH62" s="65"/>
      <c r="CI62" s="65"/>
      <c r="CJ62" s="65"/>
      <c r="CK62" s="66"/>
      <c r="CL62" s="67"/>
      <c r="CM62" s="66"/>
      <c r="CN62" s="68"/>
      <c r="CO62" s="68"/>
      <c r="CP62" s="68"/>
      <c r="CQ62" s="68"/>
      <c r="CR62" s="64"/>
      <c r="CS62" s="91">
        <f t="shared" si="83"/>
        <v>0</v>
      </c>
      <c r="CT62" s="92">
        <f t="shared" si="74"/>
        <v>0</v>
      </c>
      <c r="CU62" s="93">
        <f t="shared" si="84"/>
        <v>0</v>
      </c>
    </row>
    <row r="63" spans="1:99" ht="12.75" x14ac:dyDescent="0.2">
      <c r="A63" s="31"/>
      <c r="B63" s="31"/>
      <c r="C63" s="32" t="s">
        <v>95</v>
      </c>
      <c r="D63" s="33">
        <v>1</v>
      </c>
      <c r="E63" s="34"/>
      <c r="F63" s="35">
        <v>1</v>
      </c>
      <c r="G63" s="8">
        <f t="shared" si="54"/>
        <v>0</v>
      </c>
      <c r="H63" s="9">
        <f t="shared" si="55"/>
        <v>0</v>
      </c>
      <c r="I63" s="62">
        <f t="shared" si="88"/>
        <v>8.3333333333333329E-2</v>
      </c>
      <c r="J63" s="62">
        <f t="shared" si="88"/>
        <v>8.3333333333333329E-2</v>
      </c>
      <c r="K63" s="62">
        <f t="shared" si="88"/>
        <v>8.3333333333333329E-2</v>
      </c>
      <c r="L63" s="62">
        <f t="shared" si="88"/>
        <v>8.3333333333333329E-2</v>
      </c>
      <c r="M63" s="62">
        <f t="shared" si="88"/>
        <v>8.3333333333333329E-2</v>
      </c>
      <c r="N63" s="62">
        <f t="shared" si="88"/>
        <v>8.3333333333333329E-2</v>
      </c>
      <c r="O63" s="62">
        <f t="shared" si="88"/>
        <v>8.3333333333333329E-2</v>
      </c>
      <c r="P63" s="62">
        <f t="shared" si="88"/>
        <v>8.3333333333333329E-2</v>
      </c>
      <c r="Q63" s="62">
        <f t="shared" si="88"/>
        <v>8.3333333333333329E-2</v>
      </c>
      <c r="R63" s="62">
        <f t="shared" si="88"/>
        <v>8.3333333333333329E-2</v>
      </c>
      <c r="S63" s="62">
        <f t="shared" si="88"/>
        <v>8.3333333333333329E-2</v>
      </c>
      <c r="T63" s="62">
        <f t="shared" si="88"/>
        <v>8.3333333333333329E-2</v>
      </c>
      <c r="U63" s="62"/>
      <c r="V63" s="36" t="str">
        <f t="shared" si="57"/>
        <v/>
      </c>
      <c r="W63" s="37">
        <f t="shared" si="58"/>
        <v>0</v>
      </c>
      <c r="X63" s="37">
        <f t="shared" si="59"/>
        <v>0</v>
      </c>
      <c r="Y63" s="37">
        <f t="shared" si="60"/>
        <v>0</v>
      </c>
      <c r="Z63" s="37">
        <f t="shared" si="61"/>
        <v>0</v>
      </c>
      <c r="AA63" s="37">
        <f t="shared" si="62"/>
        <v>0</v>
      </c>
      <c r="AB63" s="37">
        <f t="shared" si="63"/>
        <v>0</v>
      </c>
      <c r="AC63" s="37">
        <f t="shared" si="64"/>
        <v>0</v>
      </c>
      <c r="AD63" s="37">
        <f t="shared" si="65"/>
        <v>0</v>
      </c>
      <c r="AE63" s="37">
        <f t="shared" si="66"/>
        <v>0</v>
      </c>
      <c r="AF63" s="37">
        <f t="shared" si="67"/>
        <v>0</v>
      </c>
      <c r="AG63" s="37">
        <f t="shared" si="68"/>
        <v>0</v>
      </c>
      <c r="AH63" s="37">
        <f t="shared" si="69"/>
        <v>0</v>
      </c>
      <c r="AI63" s="37">
        <f t="shared" si="70"/>
        <v>0</v>
      </c>
      <c r="AK63" s="64"/>
      <c r="AL63" s="65"/>
      <c r="AM63" s="65"/>
      <c r="AN63" s="65"/>
      <c r="AO63" s="66"/>
      <c r="AP63" s="67"/>
      <c r="AQ63" s="66"/>
      <c r="AR63" s="68"/>
      <c r="AS63" s="68"/>
      <c r="AT63" s="68"/>
      <c r="AU63" s="68"/>
      <c r="AV63" s="64"/>
      <c r="AW63" s="91">
        <f t="shared" si="77"/>
        <v>0</v>
      </c>
      <c r="AX63" s="92">
        <f t="shared" si="71"/>
        <v>0</v>
      </c>
      <c r="AY63" s="93">
        <f t="shared" si="78"/>
        <v>0</v>
      </c>
      <c r="BA63" s="64"/>
      <c r="BB63" s="65"/>
      <c r="BC63" s="65"/>
      <c r="BD63" s="65"/>
      <c r="BE63" s="66"/>
      <c r="BF63" s="67"/>
      <c r="BG63" s="66"/>
      <c r="BH63" s="68"/>
      <c r="BI63" s="68"/>
      <c r="BJ63" s="68"/>
      <c r="BK63" s="68"/>
      <c r="BL63" s="64"/>
      <c r="BM63" s="91">
        <f t="shared" si="79"/>
        <v>0</v>
      </c>
      <c r="BN63" s="92">
        <f t="shared" si="72"/>
        <v>0</v>
      </c>
      <c r="BO63" s="93">
        <f t="shared" si="80"/>
        <v>0</v>
      </c>
      <c r="BQ63" s="64"/>
      <c r="BR63" s="65"/>
      <c r="BS63" s="65"/>
      <c r="BT63" s="65"/>
      <c r="BU63" s="66"/>
      <c r="BV63" s="67"/>
      <c r="BW63" s="66"/>
      <c r="BX63" s="68"/>
      <c r="BY63" s="68"/>
      <c r="BZ63" s="68"/>
      <c r="CA63" s="68"/>
      <c r="CB63" s="64"/>
      <c r="CC63" s="91">
        <f t="shared" si="81"/>
        <v>0</v>
      </c>
      <c r="CD63" s="92">
        <f t="shared" si="73"/>
        <v>0</v>
      </c>
      <c r="CE63" s="93">
        <f t="shared" si="82"/>
        <v>0</v>
      </c>
      <c r="CG63" s="64"/>
      <c r="CH63" s="65"/>
      <c r="CI63" s="65"/>
      <c r="CJ63" s="65"/>
      <c r="CK63" s="66"/>
      <c r="CL63" s="67"/>
      <c r="CM63" s="66"/>
      <c r="CN63" s="68"/>
      <c r="CO63" s="68"/>
      <c r="CP63" s="68"/>
      <c r="CQ63" s="68"/>
      <c r="CR63" s="64"/>
      <c r="CS63" s="91">
        <f t="shared" si="83"/>
        <v>0</v>
      </c>
      <c r="CT63" s="92">
        <f t="shared" si="74"/>
        <v>0</v>
      </c>
      <c r="CU63" s="93">
        <f t="shared" si="84"/>
        <v>0</v>
      </c>
    </row>
    <row r="64" spans="1:99" ht="12.75" x14ac:dyDescent="0.2">
      <c r="A64" s="31"/>
      <c r="B64" s="31"/>
      <c r="C64" s="32" t="s">
        <v>95</v>
      </c>
      <c r="D64" s="33">
        <v>1</v>
      </c>
      <c r="E64" s="34"/>
      <c r="F64" s="35">
        <v>1</v>
      </c>
      <c r="G64" s="8">
        <f t="shared" si="54"/>
        <v>0</v>
      </c>
      <c r="H64" s="9">
        <f t="shared" si="55"/>
        <v>0</v>
      </c>
      <c r="I64" s="62">
        <f t="shared" si="88"/>
        <v>8.3333333333333329E-2</v>
      </c>
      <c r="J64" s="62">
        <f t="shared" si="88"/>
        <v>8.3333333333333329E-2</v>
      </c>
      <c r="K64" s="62">
        <f t="shared" si="88"/>
        <v>8.3333333333333329E-2</v>
      </c>
      <c r="L64" s="62">
        <f t="shared" si="88"/>
        <v>8.3333333333333329E-2</v>
      </c>
      <c r="M64" s="62">
        <f t="shared" si="88"/>
        <v>8.3333333333333329E-2</v>
      </c>
      <c r="N64" s="62">
        <f t="shared" si="88"/>
        <v>8.3333333333333329E-2</v>
      </c>
      <c r="O64" s="62">
        <f t="shared" si="88"/>
        <v>8.3333333333333329E-2</v>
      </c>
      <c r="P64" s="62">
        <f t="shared" si="88"/>
        <v>8.3333333333333329E-2</v>
      </c>
      <c r="Q64" s="62">
        <f t="shared" si="88"/>
        <v>8.3333333333333329E-2</v>
      </c>
      <c r="R64" s="62">
        <f t="shared" si="88"/>
        <v>8.3333333333333329E-2</v>
      </c>
      <c r="S64" s="62">
        <f t="shared" si="88"/>
        <v>8.3333333333333329E-2</v>
      </c>
      <c r="T64" s="62">
        <f t="shared" si="88"/>
        <v>8.3333333333333329E-2</v>
      </c>
      <c r="U64" s="62"/>
      <c r="V64" s="36" t="str">
        <f t="shared" si="57"/>
        <v/>
      </c>
      <c r="W64" s="37">
        <f t="shared" si="58"/>
        <v>0</v>
      </c>
      <c r="X64" s="37">
        <f t="shared" si="59"/>
        <v>0</v>
      </c>
      <c r="Y64" s="37">
        <f t="shared" si="60"/>
        <v>0</v>
      </c>
      <c r="Z64" s="37">
        <f t="shared" si="61"/>
        <v>0</v>
      </c>
      <c r="AA64" s="37">
        <f t="shared" si="62"/>
        <v>0</v>
      </c>
      <c r="AB64" s="37">
        <f t="shared" si="63"/>
        <v>0</v>
      </c>
      <c r="AC64" s="37">
        <f t="shared" si="64"/>
        <v>0</v>
      </c>
      <c r="AD64" s="37">
        <f t="shared" si="65"/>
        <v>0</v>
      </c>
      <c r="AE64" s="37">
        <f t="shared" si="66"/>
        <v>0</v>
      </c>
      <c r="AF64" s="37">
        <f t="shared" si="67"/>
        <v>0</v>
      </c>
      <c r="AG64" s="37">
        <f t="shared" si="68"/>
        <v>0</v>
      </c>
      <c r="AH64" s="37">
        <f t="shared" si="69"/>
        <v>0</v>
      </c>
      <c r="AI64" s="37">
        <f t="shared" si="70"/>
        <v>0</v>
      </c>
      <c r="AK64" s="64"/>
      <c r="AL64" s="65"/>
      <c r="AM64" s="65"/>
      <c r="AN64" s="65"/>
      <c r="AO64" s="66"/>
      <c r="AP64" s="67"/>
      <c r="AQ64" s="66"/>
      <c r="AR64" s="68"/>
      <c r="AS64" s="68"/>
      <c r="AT64" s="68"/>
      <c r="AU64" s="68"/>
      <c r="AV64" s="64"/>
      <c r="AW64" s="91">
        <f t="shared" si="77"/>
        <v>0</v>
      </c>
      <c r="AX64" s="92">
        <f t="shared" si="71"/>
        <v>0</v>
      </c>
      <c r="AY64" s="93">
        <f t="shared" si="78"/>
        <v>0</v>
      </c>
      <c r="BA64" s="64"/>
      <c r="BB64" s="65"/>
      <c r="BC64" s="65"/>
      <c r="BD64" s="65"/>
      <c r="BE64" s="66"/>
      <c r="BF64" s="67"/>
      <c r="BG64" s="66"/>
      <c r="BH64" s="68"/>
      <c r="BI64" s="68"/>
      <c r="BJ64" s="68"/>
      <c r="BK64" s="68"/>
      <c r="BL64" s="64"/>
      <c r="BM64" s="91">
        <f t="shared" si="79"/>
        <v>0</v>
      </c>
      <c r="BN64" s="92">
        <f t="shared" si="72"/>
        <v>0</v>
      </c>
      <c r="BO64" s="93">
        <f t="shared" si="80"/>
        <v>0</v>
      </c>
      <c r="BQ64" s="64"/>
      <c r="BR64" s="65"/>
      <c r="BS64" s="65"/>
      <c r="BT64" s="65"/>
      <c r="BU64" s="66"/>
      <c r="BV64" s="67"/>
      <c r="BW64" s="66"/>
      <c r="BX64" s="68"/>
      <c r="BY64" s="68"/>
      <c r="BZ64" s="68"/>
      <c r="CA64" s="68"/>
      <c r="CB64" s="64"/>
      <c r="CC64" s="91">
        <f t="shared" si="81"/>
        <v>0</v>
      </c>
      <c r="CD64" s="92">
        <f t="shared" si="73"/>
        <v>0</v>
      </c>
      <c r="CE64" s="93">
        <f t="shared" si="82"/>
        <v>0</v>
      </c>
      <c r="CG64" s="64"/>
      <c r="CH64" s="65"/>
      <c r="CI64" s="65"/>
      <c r="CJ64" s="65"/>
      <c r="CK64" s="66"/>
      <c r="CL64" s="67"/>
      <c r="CM64" s="66"/>
      <c r="CN64" s="68"/>
      <c r="CO64" s="68"/>
      <c r="CP64" s="68"/>
      <c r="CQ64" s="68"/>
      <c r="CR64" s="64"/>
      <c r="CS64" s="91">
        <f t="shared" si="83"/>
        <v>0</v>
      </c>
      <c r="CT64" s="92">
        <f t="shared" si="74"/>
        <v>0</v>
      </c>
      <c r="CU64" s="93">
        <f t="shared" si="84"/>
        <v>0</v>
      </c>
    </row>
    <row r="65" spans="1:100" ht="12.75" x14ac:dyDescent="0.2">
      <c r="A65" s="31"/>
      <c r="B65" s="31"/>
      <c r="C65" s="32" t="s">
        <v>95</v>
      </c>
      <c r="D65" s="33">
        <v>1</v>
      </c>
      <c r="E65" s="34"/>
      <c r="F65" s="35">
        <v>1</v>
      </c>
      <c r="G65" s="8">
        <f t="shared" si="54"/>
        <v>0</v>
      </c>
      <c r="H65" s="9">
        <f t="shared" si="55"/>
        <v>0</v>
      </c>
      <c r="I65" s="62">
        <f t="shared" si="88"/>
        <v>8.3333333333333329E-2</v>
      </c>
      <c r="J65" s="62">
        <f t="shared" si="88"/>
        <v>8.3333333333333329E-2</v>
      </c>
      <c r="K65" s="62">
        <f t="shared" si="88"/>
        <v>8.3333333333333329E-2</v>
      </c>
      <c r="L65" s="62">
        <f t="shared" si="88"/>
        <v>8.3333333333333329E-2</v>
      </c>
      <c r="M65" s="62">
        <f t="shared" si="88"/>
        <v>8.3333333333333329E-2</v>
      </c>
      <c r="N65" s="62">
        <f t="shared" si="88"/>
        <v>8.3333333333333329E-2</v>
      </c>
      <c r="O65" s="62">
        <f t="shared" si="88"/>
        <v>8.3333333333333329E-2</v>
      </c>
      <c r="P65" s="62">
        <f t="shared" si="88"/>
        <v>8.3333333333333329E-2</v>
      </c>
      <c r="Q65" s="62">
        <f t="shared" si="88"/>
        <v>8.3333333333333329E-2</v>
      </c>
      <c r="R65" s="62">
        <f t="shared" si="88"/>
        <v>8.3333333333333329E-2</v>
      </c>
      <c r="S65" s="62">
        <f t="shared" si="88"/>
        <v>8.3333333333333329E-2</v>
      </c>
      <c r="T65" s="62">
        <f t="shared" si="88"/>
        <v>8.3333333333333329E-2</v>
      </c>
      <c r="U65" s="62"/>
      <c r="V65" s="36" t="str">
        <f t="shared" si="57"/>
        <v/>
      </c>
      <c r="W65" s="37">
        <f t="shared" si="58"/>
        <v>0</v>
      </c>
      <c r="X65" s="37">
        <f t="shared" si="59"/>
        <v>0</v>
      </c>
      <c r="Y65" s="37">
        <f t="shared" si="60"/>
        <v>0</v>
      </c>
      <c r="Z65" s="37">
        <f t="shared" si="61"/>
        <v>0</v>
      </c>
      <c r="AA65" s="37">
        <f t="shared" si="62"/>
        <v>0</v>
      </c>
      <c r="AB65" s="37">
        <f t="shared" si="63"/>
        <v>0</v>
      </c>
      <c r="AC65" s="37">
        <f t="shared" si="64"/>
        <v>0</v>
      </c>
      <c r="AD65" s="37">
        <f t="shared" si="65"/>
        <v>0</v>
      </c>
      <c r="AE65" s="37">
        <f t="shared" si="66"/>
        <v>0</v>
      </c>
      <c r="AF65" s="37">
        <f t="shared" si="67"/>
        <v>0</v>
      </c>
      <c r="AG65" s="37">
        <f t="shared" si="68"/>
        <v>0</v>
      </c>
      <c r="AH65" s="37">
        <f t="shared" si="69"/>
        <v>0</v>
      </c>
      <c r="AI65" s="37">
        <f t="shared" si="70"/>
        <v>0</v>
      </c>
      <c r="AK65" s="64"/>
      <c r="AL65" s="65"/>
      <c r="AM65" s="65"/>
      <c r="AN65" s="65"/>
      <c r="AO65" s="66"/>
      <c r="AP65" s="67"/>
      <c r="AQ65" s="66"/>
      <c r="AR65" s="68"/>
      <c r="AS65" s="68"/>
      <c r="AT65" s="68"/>
      <c r="AU65" s="68"/>
      <c r="AV65" s="64"/>
      <c r="AW65" s="91">
        <f t="shared" si="77"/>
        <v>0</v>
      </c>
      <c r="AX65" s="92">
        <f t="shared" si="71"/>
        <v>0</v>
      </c>
      <c r="AY65" s="93">
        <f t="shared" si="78"/>
        <v>0</v>
      </c>
      <c r="BA65" s="64"/>
      <c r="BB65" s="65"/>
      <c r="BC65" s="65"/>
      <c r="BD65" s="65"/>
      <c r="BE65" s="66"/>
      <c r="BF65" s="67"/>
      <c r="BG65" s="66"/>
      <c r="BH65" s="68"/>
      <c r="BI65" s="68"/>
      <c r="BJ65" s="68"/>
      <c r="BK65" s="68"/>
      <c r="BL65" s="64"/>
      <c r="BM65" s="91">
        <f t="shared" si="79"/>
        <v>0</v>
      </c>
      <c r="BN65" s="92">
        <f t="shared" si="72"/>
        <v>0</v>
      </c>
      <c r="BO65" s="93">
        <f t="shared" si="80"/>
        <v>0</v>
      </c>
      <c r="BQ65" s="64"/>
      <c r="BR65" s="65"/>
      <c r="BS65" s="65"/>
      <c r="BT65" s="65"/>
      <c r="BU65" s="66"/>
      <c r="BV65" s="67"/>
      <c r="BW65" s="66"/>
      <c r="BX65" s="68"/>
      <c r="BY65" s="68"/>
      <c r="BZ65" s="68"/>
      <c r="CA65" s="68"/>
      <c r="CB65" s="64"/>
      <c r="CC65" s="91">
        <f t="shared" si="81"/>
        <v>0</v>
      </c>
      <c r="CD65" s="92">
        <f t="shared" si="73"/>
        <v>0</v>
      </c>
      <c r="CE65" s="93">
        <f t="shared" si="82"/>
        <v>0</v>
      </c>
      <c r="CG65" s="64"/>
      <c r="CH65" s="65"/>
      <c r="CI65" s="65"/>
      <c r="CJ65" s="65"/>
      <c r="CK65" s="66"/>
      <c r="CL65" s="67"/>
      <c r="CM65" s="66"/>
      <c r="CN65" s="68"/>
      <c r="CO65" s="68"/>
      <c r="CP65" s="68"/>
      <c r="CQ65" s="68"/>
      <c r="CR65" s="64"/>
      <c r="CS65" s="91">
        <f t="shared" si="83"/>
        <v>0</v>
      </c>
      <c r="CT65" s="92">
        <f t="shared" si="74"/>
        <v>0</v>
      </c>
      <c r="CU65" s="93">
        <f t="shared" si="84"/>
        <v>0</v>
      </c>
    </row>
    <row r="66" spans="1:100" ht="12.75" x14ac:dyDescent="0.2">
      <c r="A66" s="31"/>
      <c r="B66" s="31"/>
      <c r="C66" s="32" t="s">
        <v>95</v>
      </c>
      <c r="D66" s="33">
        <v>1</v>
      </c>
      <c r="E66" s="34"/>
      <c r="F66" s="35">
        <v>1</v>
      </c>
      <c r="G66" s="8">
        <f t="shared" si="54"/>
        <v>0</v>
      </c>
      <c r="H66" s="9">
        <f t="shared" si="55"/>
        <v>0</v>
      </c>
      <c r="I66" s="62">
        <f t="shared" si="88"/>
        <v>8.3333333333333329E-2</v>
      </c>
      <c r="J66" s="62">
        <f t="shared" si="88"/>
        <v>8.3333333333333329E-2</v>
      </c>
      <c r="K66" s="62">
        <f t="shared" si="88"/>
        <v>8.3333333333333329E-2</v>
      </c>
      <c r="L66" s="62">
        <f t="shared" si="88"/>
        <v>8.3333333333333329E-2</v>
      </c>
      <c r="M66" s="62">
        <f t="shared" si="88"/>
        <v>8.3333333333333329E-2</v>
      </c>
      <c r="N66" s="62">
        <f t="shared" si="88"/>
        <v>8.3333333333333329E-2</v>
      </c>
      <c r="O66" s="62">
        <f t="shared" si="88"/>
        <v>8.3333333333333329E-2</v>
      </c>
      <c r="P66" s="62">
        <f t="shared" si="88"/>
        <v>8.3333333333333329E-2</v>
      </c>
      <c r="Q66" s="62">
        <f t="shared" si="88"/>
        <v>8.3333333333333329E-2</v>
      </c>
      <c r="R66" s="62">
        <f t="shared" si="88"/>
        <v>8.3333333333333329E-2</v>
      </c>
      <c r="S66" s="62">
        <f t="shared" si="88"/>
        <v>8.3333333333333329E-2</v>
      </c>
      <c r="T66" s="62">
        <f t="shared" si="88"/>
        <v>8.3333333333333329E-2</v>
      </c>
      <c r="U66" s="62"/>
      <c r="V66" s="36" t="str">
        <f t="shared" si="57"/>
        <v/>
      </c>
      <c r="W66" s="37">
        <f t="shared" si="58"/>
        <v>0</v>
      </c>
      <c r="X66" s="37">
        <f t="shared" si="59"/>
        <v>0</v>
      </c>
      <c r="Y66" s="37">
        <f t="shared" si="60"/>
        <v>0</v>
      </c>
      <c r="Z66" s="37">
        <f t="shared" si="61"/>
        <v>0</v>
      </c>
      <c r="AA66" s="37">
        <f t="shared" si="62"/>
        <v>0</v>
      </c>
      <c r="AB66" s="37">
        <f t="shared" si="63"/>
        <v>0</v>
      </c>
      <c r="AC66" s="37">
        <f t="shared" si="64"/>
        <v>0</v>
      </c>
      <c r="AD66" s="37">
        <f t="shared" si="65"/>
        <v>0</v>
      </c>
      <c r="AE66" s="37">
        <f t="shared" si="66"/>
        <v>0</v>
      </c>
      <c r="AF66" s="37">
        <f t="shared" si="67"/>
        <v>0</v>
      </c>
      <c r="AG66" s="37">
        <f t="shared" si="68"/>
        <v>0</v>
      </c>
      <c r="AH66" s="37">
        <f t="shared" si="69"/>
        <v>0</v>
      </c>
      <c r="AI66" s="37">
        <f t="shared" si="70"/>
        <v>0</v>
      </c>
      <c r="AK66" s="64"/>
      <c r="AL66" s="65"/>
      <c r="AM66" s="65"/>
      <c r="AN66" s="65"/>
      <c r="AO66" s="66"/>
      <c r="AP66" s="67"/>
      <c r="AQ66" s="66"/>
      <c r="AR66" s="68"/>
      <c r="AS66" s="68"/>
      <c r="AT66" s="68"/>
      <c r="AU66" s="68"/>
      <c r="AV66" s="64"/>
      <c r="AW66" s="91">
        <f t="shared" si="77"/>
        <v>0</v>
      </c>
      <c r="AX66" s="92">
        <f t="shared" si="71"/>
        <v>0</v>
      </c>
      <c r="AY66" s="93">
        <f t="shared" si="78"/>
        <v>0</v>
      </c>
      <c r="BA66" s="64"/>
      <c r="BB66" s="65"/>
      <c r="BC66" s="65"/>
      <c r="BD66" s="65"/>
      <c r="BE66" s="66"/>
      <c r="BF66" s="67"/>
      <c r="BG66" s="66"/>
      <c r="BH66" s="68"/>
      <c r="BI66" s="68"/>
      <c r="BJ66" s="68"/>
      <c r="BK66" s="68"/>
      <c r="BL66" s="64"/>
      <c r="BM66" s="91">
        <f t="shared" si="79"/>
        <v>0</v>
      </c>
      <c r="BN66" s="92">
        <f t="shared" si="72"/>
        <v>0</v>
      </c>
      <c r="BO66" s="93">
        <f t="shared" si="80"/>
        <v>0</v>
      </c>
      <c r="BQ66" s="64"/>
      <c r="BR66" s="65"/>
      <c r="BS66" s="65"/>
      <c r="BT66" s="65"/>
      <c r="BU66" s="66"/>
      <c r="BV66" s="67"/>
      <c r="BW66" s="66"/>
      <c r="BX66" s="68"/>
      <c r="BY66" s="68"/>
      <c r="BZ66" s="68"/>
      <c r="CA66" s="68"/>
      <c r="CB66" s="64"/>
      <c r="CC66" s="91">
        <f t="shared" si="81"/>
        <v>0</v>
      </c>
      <c r="CD66" s="92">
        <f t="shared" si="73"/>
        <v>0</v>
      </c>
      <c r="CE66" s="93">
        <f t="shared" si="82"/>
        <v>0</v>
      </c>
      <c r="CG66" s="64"/>
      <c r="CH66" s="65"/>
      <c r="CI66" s="65"/>
      <c r="CJ66" s="65"/>
      <c r="CK66" s="66"/>
      <c r="CL66" s="67"/>
      <c r="CM66" s="66"/>
      <c r="CN66" s="68"/>
      <c r="CO66" s="68"/>
      <c r="CP66" s="68"/>
      <c r="CQ66" s="68"/>
      <c r="CR66" s="64"/>
      <c r="CS66" s="91">
        <f t="shared" si="83"/>
        <v>0</v>
      </c>
      <c r="CT66" s="92">
        <f t="shared" si="74"/>
        <v>0</v>
      </c>
      <c r="CU66" s="93">
        <f t="shared" si="84"/>
        <v>0</v>
      </c>
    </row>
    <row r="67" spans="1:100" ht="12.75" x14ac:dyDescent="0.2">
      <c r="A67" s="31"/>
      <c r="B67" s="31"/>
      <c r="C67" s="32" t="s">
        <v>95</v>
      </c>
      <c r="D67" s="33">
        <v>1</v>
      </c>
      <c r="E67" s="34"/>
      <c r="F67" s="35">
        <v>1</v>
      </c>
      <c r="G67" s="8">
        <f t="shared" ref="G67:G70" si="89">$D67*E67/F67</f>
        <v>0</v>
      </c>
      <c r="H67" s="9">
        <f t="shared" ref="H67:H70" si="90">G67*12</f>
        <v>0</v>
      </c>
      <c r="I67" s="62">
        <f t="shared" si="88"/>
        <v>8.3333333333333329E-2</v>
      </c>
      <c r="J67" s="62">
        <f t="shared" si="88"/>
        <v>8.3333333333333329E-2</v>
      </c>
      <c r="K67" s="62">
        <f t="shared" si="88"/>
        <v>8.3333333333333329E-2</v>
      </c>
      <c r="L67" s="62">
        <f t="shared" si="88"/>
        <v>8.3333333333333329E-2</v>
      </c>
      <c r="M67" s="62">
        <f t="shared" si="88"/>
        <v>8.3333333333333329E-2</v>
      </c>
      <c r="N67" s="62">
        <f t="shared" si="88"/>
        <v>8.3333333333333329E-2</v>
      </c>
      <c r="O67" s="62">
        <f t="shared" si="88"/>
        <v>8.3333333333333329E-2</v>
      </c>
      <c r="P67" s="62">
        <f t="shared" si="88"/>
        <v>8.3333333333333329E-2</v>
      </c>
      <c r="Q67" s="62">
        <f t="shared" si="88"/>
        <v>8.3333333333333329E-2</v>
      </c>
      <c r="R67" s="62">
        <f t="shared" si="88"/>
        <v>8.3333333333333329E-2</v>
      </c>
      <c r="S67" s="62">
        <f t="shared" si="88"/>
        <v>8.3333333333333329E-2</v>
      </c>
      <c r="T67" s="62">
        <f t="shared" si="88"/>
        <v>8.3333333333333329E-2</v>
      </c>
      <c r="U67" s="62"/>
      <c r="V67" s="36" t="str">
        <f t="shared" ref="V67:V70" si="91">IF(SUM(I67:U67)=100%,"","*")</f>
        <v/>
      </c>
      <c r="W67" s="37">
        <f t="shared" ref="W67:W70" si="92">$H67*I67</f>
        <v>0</v>
      </c>
      <c r="X67" s="37">
        <f t="shared" ref="X67:X70" si="93">$H67*J67</f>
        <v>0</v>
      </c>
      <c r="Y67" s="37">
        <f t="shared" ref="Y67:Y70" si="94">$H67*K67</f>
        <v>0</v>
      </c>
      <c r="Z67" s="37">
        <f t="shared" ref="Z67:Z70" si="95">$H67*L67</f>
        <v>0</v>
      </c>
      <c r="AA67" s="37">
        <f t="shared" ref="AA67:AA70" si="96">$H67*M67</f>
        <v>0</v>
      </c>
      <c r="AB67" s="37">
        <f t="shared" ref="AB67:AB70" si="97">$H67*N67</f>
        <v>0</v>
      </c>
      <c r="AC67" s="37">
        <f t="shared" ref="AC67:AC70" si="98">$H67*O67</f>
        <v>0</v>
      </c>
      <c r="AD67" s="37">
        <f t="shared" ref="AD67:AD70" si="99">$H67*P67</f>
        <v>0</v>
      </c>
      <c r="AE67" s="37">
        <f t="shared" ref="AE67:AE70" si="100">$H67*Q67</f>
        <v>0</v>
      </c>
      <c r="AF67" s="37">
        <f t="shared" ref="AF67:AF70" si="101">$H67*R67</f>
        <v>0</v>
      </c>
      <c r="AG67" s="37">
        <f t="shared" ref="AG67:AG70" si="102">$H67*S67</f>
        <v>0</v>
      </c>
      <c r="AH67" s="37">
        <f t="shared" ref="AH67:AH70" si="103">$H67*T67</f>
        <v>0</v>
      </c>
      <c r="AI67" s="37">
        <f t="shared" ref="AI67:AI70" si="104">$H67*U67</f>
        <v>0</v>
      </c>
      <c r="AK67" s="64"/>
      <c r="AL67" s="65"/>
      <c r="AM67" s="65"/>
      <c r="AN67" s="65"/>
      <c r="AO67" s="66"/>
      <c r="AP67" s="67"/>
      <c r="AQ67" s="66"/>
      <c r="AR67" s="68"/>
      <c r="AS67" s="68"/>
      <c r="AT67" s="68"/>
      <c r="AU67" s="68"/>
      <c r="AV67" s="64"/>
      <c r="AW67" s="91">
        <f t="shared" si="77"/>
        <v>0</v>
      </c>
      <c r="AX67" s="92">
        <f t="shared" ref="AX67:AX70" si="105">$H67</f>
        <v>0</v>
      </c>
      <c r="AY67" s="93">
        <f t="shared" si="78"/>
        <v>0</v>
      </c>
      <c r="BA67" s="64"/>
      <c r="BB67" s="65"/>
      <c r="BC67" s="65"/>
      <c r="BD67" s="65"/>
      <c r="BE67" s="66"/>
      <c r="BF67" s="67"/>
      <c r="BG67" s="66"/>
      <c r="BH67" s="68"/>
      <c r="BI67" s="68"/>
      <c r="BJ67" s="68"/>
      <c r="BK67" s="68"/>
      <c r="BL67" s="64"/>
      <c r="BM67" s="91">
        <f t="shared" si="79"/>
        <v>0</v>
      </c>
      <c r="BN67" s="92">
        <f t="shared" ref="BN67:BN70" si="106">$H67</f>
        <v>0</v>
      </c>
      <c r="BO67" s="93">
        <f t="shared" si="80"/>
        <v>0</v>
      </c>
      <c r="BQ67" s="64"/>
      <c r="BR67" s="65"/>
      <c r="BS67" s="65"/>
      <c r="BT67" s="65"/>
      <c r="BU67" s="66"/>
      <c r="BV67" s="67"/>
      <c r="BW67" s="66"/>
      <c r="BX67" s="68"/>
      <c r="BY67" s="68"/>
      <c r="BZ67" s="68"/>
      <c r="CA67" s="68"/>
      <c r="CB67" s="64"/>
      <c r="CC67" s="91">
        <f t="shared" si="81"/>
        <v>0</v>
      </c>
      <c r="CD67" s="92">
        <f t="shared" ref="CD67:CD70" si="107">$H67</f>
        <v>0</v>
      </c>
      <c r="CE67" s="93">
        <f t="shared" si="82"/>
        <v>0</v>
      </c>
      <c r="CG67" s="64"/>
      <c r="CH67" s="65"/>
      <c r="CI67" s="65"/>
      <c r="CJ67" s="65"/>
      <c r="CK67" s="66"/>
      <c r="CL67" s="67"/>
      <c r="CM67" s="66"/>
      <c r="CN67" s="68"/>
      <c r="CO67" s="68"/>
      <c r="CP67" s="68"/>
      <c r="CQ67" s="68"/>
      <c r="CR67" s="64"/>
      <c r="CS67" s="91">
        <f t="shared" si="83"/>
        <v>0</v>
      </c>
      <c r="CT67" s="92">
        <f t="shared" ref="CT67:CT70" si="108">$H67</f>
        <v>0</v>
      </c>
      <c r="CU67" s="93">
        <f t="shared" si="84"/>
        <v>0</v>
      </c>
    </row>
    <row r="68" spans="1:100" ht="12.75" x14ac:dyDescent="0.2">
      <c r="A68" s="31"/>
      <c r="B68" s="31"/>
      <c r="C68" s="32" t="s">
        <v>95</v>
      </c>
      <c r="D68" s="33">
        <v>1</v>
      </c>
      <c r="E68" s="34"/>
      <c r="F68" s="35">
        <v>1</v>
      </c>
      <c r="G68" s="8">
        <f t="shared" si="89"/>
        <v>0</v>
      </c>
      <c r="H68" s="9">
        <f t="shared" si="90"/>
        <v>0</v>
      </c>
      <c r="I68" s="62">
        <f t="shared" si="88"/>
        <v>8.3333333333333329E-2</v>
      </c>
      <c r="J68" s="62">
        <f t="shared" si="88"/>
        <v>8.3333333333333329E-2</v>
      </c>
      <c r="K68" s="62">
        <f t="shared" si="88"/>
        <v>8.3333333333333329E-2</v>
      </c>
      <c r="L68" s="62">
        <f t="shared" ref="I68:T70" si="109">1/12</f>
        <v>8.3333333333333329E-2</v>
      </c>
      <c r="M68" s="62">
        <f t="shared" si="109"/>
        <v>8.3333333333333329E-2</v>
      </c>
      <c r="N68" s="62">
        <f t="shared" si="109"/>
        <v>8.3333333333333329E-2</v>
      </c>
      <c r="O68" s="62">
        <f t="shared" si="109"/>
        <v>8.3333333333333329E-2</v>
      </c>
      <c r="P68" s="62">
        <f t="shared" si="109"/>
        <v>8.3333333333333329E-2</v>
      </c>
      <c r="Q68" s="62">
        <f t="shared" si="109"/>
        <v>8.3333333333333329E-2</v>
      </c>
      <c r="R68" s="62">
        <f t="shared" si="109"/>
        <v>8.3333333333333329E-2</v>
      </c>
      <c r="S68" s="62">
        <f t="shared" si="109"/>
        <v>8.3333333333333329E-2</v>
      </c>
      <c r="T68" s="62">
        <f t="shared" si="109"/>
        <v>8.3333333333333329E-2</v>
      </c>
      <c r="U68" s="62"/>
      <c r="V68" s="36" t="str">
        <f t="shared" si="91"/>
        <v/>
      </c>
      <c r="W68" s="37">
        <f t="shared" si="92"/>
        <v>0</v>
      </c>
      <c r="X68" s="37">
        <f t="shared" si="93"/>
        <v>0</v>
      </c>
      <c r="Y68" s="37">
        <f t="shared" si="94"/>
        <v>0</v>
      </c>
      <c r="Z68" s="37">
        <f t="shared" si="95"/>
        <v>0</v>
      </c>
      <c r="AA68" s="37">
        <f t="shared" si="96"/>
        <v>0</v>
      </c>
      <c r="AB68" s="37">
        <f t="shared" si="97"/>
        <v>0</v>
      </c>
      <c r="AC68" s="37">
        <f t="shared" si="98"/>
        <v>0</v>
      </c>
      <c r="AD68" s="37">
        <f t="shared" si="99"/>
        <v>0</v>
      </c>
      <c r="AE68" s="37">
        <f t="shared" si="100"/>
        <v>0</v>
      </c>
      <c r="AF68" s="37">
        <f t="shared" si="101"/>
        <v>0</v>
      </c>
      <c r="AG68" s="37">
        <f t="shared" si="102"/>
        <v>0</v>
      </c>
      <c r="AH68" s="37">
        <f t="shared" si="103"/>
        <v>0</v>
      </c>
      <c r="AI68" s="37">
        <f t="shared" si="104"/>
        <v>0</v>
      </c>
      <c r="AK68" s="64"/>
      <c r="AL68" s="65"/>
      <c r="AM68" s="65"/>
      <c r="AN68" s="65"/>
      <c r="AO68" s="66"/>
      <c r="AP68" s="67"/>
      <c r="AQ68" s="66"/>
      <c r="AR68" s="68"/>
      <c r="AS68" s="68"/>
      <c r="AT68" s="68"/>
      <c r="AU68" s="68"/>
      <c r="AV68" s="64"/>
      <c r="AW68" s="91">
        <f t="shared" si="77"/>
        <v>0</v>
      </c>
      <c r="AX68" s="92">
        <f t="shared" si="105"/>
        <v>0</v>
      </c>
      <c r="AY68" s="93">
        <f t="shared" si="78"/>
        <v>0</v>
      </c>
      <c r="BA68" s="64"/>
      <c r="BB68" s="65"/>
      <c r="BC68" s="65"/>
      <c r="BD68" s="65"/>
      <c r="BE68" s="66"/>
      <c r="BF68" s="67"/>
      <c r="BG68" s="66"/>
      <c r="BH68" s="68"/>
      <c r="BI68" s="68"/>
      <c r="BJ68" s="68"/>
      <c r="BK68" s="68"/>
      <c r="BL68" s="64"/>
      <c r="BM68" s="91">
        <f t="shared" si="79"/>
        <v>0</v>
      </c>
      <c r="BN68" s="92">
        <f t="shared" si="106"/>
        <v>0</v>
      </c>
      <c r="BO68" s="93">
        <f t="shared" si="80"/>
        <v>0</v>
      </c>
      <c r="BQ68" s="64"/>
      <c r="BR68" s="65"/>
      <c r="BS68" s="65"/>
      <c r="BT68" s="65"/>
      <c r="BU68" s="66"/>
      <c r="BV68" s="67"/>
      <c r="BW68" s="66"/>
      <c r="BX68" s="68"/>
      <c r="BY68" s="68"/>
      <c r="BZ68" s="68"/>
      <c r="CA68" s="68"/>
      <c r="CB68" s="64"/>
      <c r="CC68" s="91">
        <f t="shared" si="81"/>
        <v>0</v>
      </c>
      <c r="CD68" s="92">
        <f t="shared" si="107"/>
        <v>0</v>
      </c>
      <c r="CE68" s="93">
        <f t="shared" si="82"/>
        <v>0</v>
      </c>
      <c r="CG68" s="64"/>
      <c r="CH68" s="65"/>
      <c r="CI68" s="65"/>
      <c r="CJ68" s="65"/>
      <c r="CK68" s="66"/>
      <c r="CL68" s="67"/>
      <c r="CM68" s="66"/>
      <c r="CN68" s="68"/>
      <c r="CO68" s="68"/>
      <c r="CP68" s="68"/>
      <c r="CQ68" s="68"/>
      <c r="CR68" s="64"/>
      <c r="CS68" s="91">
        <f t="shared" si="83"/>
        <v>0</v>
      </c>
      <c r="CT68" s="92">
        <f t="shared" si="108"/>
        <v>0</v>
      </c>
      <c r="CU68" s="93">
        <f t="shared" si="84"/>
        <v>0</v>
      </c>
    </row>
    <row r="69" spans="1:100" ht="12.75" x14ac:dyDescent="0.2">
      <c r="A69" s="31"/>
      <c r="B69" s="31"/>
      <c r="C69" s="32" t="s">
        <v>95</v>
      </c>
      <c r="D69" s="33">
        <v>1</v>
      </c>
      <c r="E69" s="34"/>
      <c r="F69" s="35">
        <v>1</v>
      </c>
      <c r="G69" s="8">
        <f t="shared" si="89"/>
        <v>0</v>
      </c>
      <c r="H69" s="9">
        <f t="shared" si="90"/>
        <v>0</v>
      </c>
      <c r="I69" s="62">
        <f t="shared" si="109"/>
        <v>8.3333333333333329E-2</v>
      </c>
      <c r="J69" s="62">
        <f t="shared" si="109"/>
        <v>8.3333333333333329E-2</v>
      </c>
      <c r="K69" s="62">
        <f t="shared" si="109"/>
        <v>8.3333333333333329E-2</v>
      </c>
      <c r="L69" s="62">
        <f t="shared" si="109"/>
        <v>8.3333333333333329E-2</v>
      </c>
      <c r="M69" s="62">
        <f t="shared" si="109"/>
        <v>8.3333333333333329E-2</v>
      </c>
      <c r="N69" s="62">
        <f t="shared" si="109"/>
        <v>8.3333333333333329E-2</v>
      </c>
      <c r="O69" s="62">
        <f t="shared" si="109"/>
        <v>8.3333333333333329E-2</v>
      </c>
      <c r="P69" s="62">
        <f t="shared" si="109"/>
        <v>8.3333333333333329E-2</v>
      </c>
      <c r="Q69" s="62">
        <f t="shared" si="109"/>
        <v>8.3333333333333329E-2</v>
      </c>
      <c r="R69" s="62">
        <f t="shared" si="109"/>
        <v>8.3333333333333329E-2</v>
      </c>
      <c r="S69" s="62">
        <f t="shared" si="109"/>
        <v>8.3333333333333329E-2</v>
      </c>
      <c r="T69" s="62">
        <f t="shared" si="109"/>
        <v>8.3333333333333329E-2</v>
      </c>
      <c r="U69" s="62"/>
      <c r="V69" s="36" t="str">
        <f t="shared" si="91"/>
        <v/>
      </c>
      <c r="W69" s="37">
        <f t="shared" si="92"/>
        <v>0</v>
      </c>
      <c r="X69" s="37">
        <f t="shared" si="93"/>
        <v>0</v>
      </c>
      <c r="Y69" s="37">
        <f t="shared" si="94"/>
        <v>0</v>
      </c>
      <c r="Z69" s="37">
        <f t="shared" si="95"/>
        <v>0</v>
      </c>
      <c r="AA69" s="37">
        <f t="shared" si="96"/>
        <v>0</v>
      </c>
      <c r="AB69" s="37">
        <f t="shared" si="97"/>
        <v>0</v>
      </c>
      <c r="AC69" s="37">
        <f t="shared" si="98"/>
        <v>0</v>
      </c>
      <c r="AD69" s="37">
        <f t="shared" si="99"/>
        <v>0</v>
      </c>
      <c r="AE69" s="37">
        <f t="shared" si="100"/>
        <v>0</v>
      </c>
      <c r="AF69" s="37">
        <f t="shared" si="101"/>
        <v>0</v>
      </c>
      <c r="AG69" s="37">
        <f t="shared" si="102"/>
        <v>0</v>
      </c>
      <c r="AH69" s="37">
        <f t="shared" si="103"/>
        <v>0</v>
      </c>
      <c r="AI69" s="37">
        <f t="shared" si="104"/>
        <v>0</v>
      </c>
      <c r="AK69" s="64"/>
      <c r="AL69" s="65"/>
      <c r="AM69" s="65"/>
      <c r="AN69" s="65"/>
      <c r="AO69" s="66"/>
      <c r="AP69" s="67"/>
      <c r="AQ69" s="66"/>
      <c r="AR69" s="68"/>
      <c r="AS69" s="68"/>
      <c r="AT69" s="68"/>
      <c r="AU69" s="68"/>
      <c r="AV69" s="64"/>
      <c r="AW69" s="91">
        <f t="shared" si="77"/>
        <v>0</v>
      </c>
      <c r="AX69" s="92">
        <f t="shared" si="105"/>
        <v>0</v>
      </c>
      <c r="AY69" s="93">
        <f t="shared" si="78"/>
        <v>0</v>
      </c>
      <c r="BA69" s="64"/>
      <c r="BB69" s="65"/>
      <c r="BC69" s="65"/>
      <c r="BD69" s="65"/>
      <c r="BE69" s="66"/>
      <c r="BF69" s="67"/>
      <c r="BG69" s="66"/>
      <c r="BH69" s="68"/>
      <c r="BI69" s="68"/>
      <c r="BJ69" s="68"/>
      <c r="BK69" s="68"/>
      <c r="BL69" s="64"/>
      <c r="BM69" s="91">
        <f t="shared" si="79"/>
        <v>0</v>
      </c>
      <c r="BN69" s="92">
        <f t="shared" si="106"/>
        <v>0</v>
      </c>
      <c r="BO69" s="93">
        <f t="shared" si="80"/>
        <v>0</v>
      </c>
      <c r="BQ69" s="64"/>
      <c r="BR69" s="65"/>
      <c r="BS69" s="65"/>
      <c r="BT69" s="65"/>
      <c r="BU69" s="66"/>
      <c r="BV69" s="67"/>
      <c r="BW69" s="66"/>
      <c r="BX69" s="68"/>
      <c r="BY69" s="68"/>
      <c r="BZ69" s="68"/>
      <c r="CA69" s="68"/>
      <c r="CB69" s="64"/>
      <c r="CC69" s="91">
        <f t="shared" si="81"/>
        <v>0</v>
      </c>
      <c r="CD69" s="92">
        <f t="shared" si="107"/>
        <v>0</v>
      </c>
      <c r="CE69" s="93">
        <f t="shared" si="82"/>
        <v>0</v>
      </c>
      <c r="CG69" s="64"/>
      <c r="CH69" s="65"/>
      <c r="CI69" s="65"/>
      <c r="CJ69" s="65"/>
      <c r="CK69" s="66"/>
      <c r="CL69" s="67"/>
      <c r="CM69" s="66"/>
      <c r="CN69" s="68"/>
      <c r="CO69" s="68"/>
      <c r="CP69" s="68"/>
      <c r="CQ69" s="68"/>
      <c r="CR69" s="64"/>
      <c r="CS69" s="91">
        <f t="shared" si="83"/>
        <v>0</v>
      </c>
      <c r="CT69" s="92">
        <f t="shared" si="108"/>
        <v>0</v>
      </c>
      <c r="CU69" s="93">
        <f t="shared" si="84"/>
        <v>0</v>
      </c>
    </row>
    <row r="70" spans="1:100" s="11" customFormat="1" ht="13.5" thickBot="1" x14ac:dyDescent="0.25">
      <c r="A70" s="31"/>
      <c r="B70" s="31"/>
      <c r="C70" s="32" t="s">
        <v>95</v>
      </c>
      <c r="D70" s="33">
        <v>1</v>
      </c>
      <c r="E70" s="34"/>
      <c r="F70" s="35">
        <v>1</v>
      </c>
      <c r="G70" s="12">
        <f t="shared" si="89"/>
        <v>0</v>
      </c>
      <c r="H70" s="13">
        <f t="shared" si="90"/>
        <v>0</v>
      </c>
      <c r="I70" s="63">
        <f t="shared" si="109"/>
        <v>8.3333333333333329E-2</v>
      </c>
      <c r="J70" s="63">
        <f t="shared" si="109"/>
        <v>8.3333333333333329E-2</v>
      </c>
      <c r="K70" s="63">
        <f t="shared" si="109"/>
        <v>8.3333333333333329E-2</v>
      </c>
      <c r="L70" s="63">
        <f t="shared" si="109"/>
        <v>8.3333333333333329E-2</v>
      </c>
      <c r="M70" s="63">
        <f t="shared" si="109"/>
        <v>8.3333333333333329E-2</v>
      </c>
      <c r="N70" s="63">
        <f t="shared" si="109"/>
        <v>8.3333333333333329E-2</v>
      </c>
      <c r="O70" s="63">
        <f t="shared" si="109"/>
        <v>8.3333333333333329E-2</v>
      </c>
      <c r="P70" s="63">
        <f t="shared" si="109"/>
        <v>8.3333333333333329E-2</v>
      </c>
      <c r="Q70" s="63">
        <f t="shared" si="109"/>
        <v>8.3333333333333329E-2</v>
      </c>
      <c r="R70" s="63">
        <f t="shared" si="109"/>
        <v>8.3333333333333329E-2</v>
      </c>
      <c r="S70" s="63">
        <f t="shared" si="109"/>
        <v>8.3333333333333329E-2</v>
      </c>
      <c r="T70" s="63">
        <f t="shared" si="109"/>
        <v>8.3333333333333329E-2</v>
      </c>
      <c r="U70" s="63"/>
      <c r="V70" s="36" t="str">
        <f t="shared" si="91"/>
        <v/>
      </c>
      <c r="W70" s="40">
        <f t="shared" si="92"/>
        <v>0</v>
      </c>
      <c r="X70" s="40">
        <f t="shared" si="93"/>
        <v>0</v>
      </c>
      <c r="Y70" s="40">
        <f t="shared" si="94"/>
        <v>0</v>
      </c>
      <c r="Z70" s="40">
        <f t="shared" si="95"/>
        <v>0</v>
      </c>
      <c r="AA70" s="40">
        <f t="shared" si="96"/>
        <v>0</v>
      </c>
      <c r="AB70" s="40">
        <f t="shared" si="97"/>
        <v>0</v>
      </c>
      <c r="AC70" s="40">
        <f t="shared" si="98"/>
        <v>0</v>
      </c>
      <c r="AD70" s="40">
        <f t="shared" si="99"/>
        <v>0</v>
      </c>
      <c r="AE70" s="40">
        <f t="shared" si="100"/>
        <v>0</v>
      </c>
      <c r="AF70" s="40">
        <f t="shared" si="101"/>
        <v>0</v>
      </c>
      <c r="AG70" s="40">
        <f t="shared" si="102"/>
        <v>0</v>
      </c>
      <c r="AH70" s="40">
        <f t="shared" si="103"/>
        <v>0</v>
      </c>
      <c r="AI70" s="40">
        <f t="shared" si="104"/>
        <v>0</v>
      </c>
      <c r="AJ70" s="48"/>
      <c r="AK70" s="64"/>
      <c r="AL70" s="65"/>
      <c r="AM70" s="65"/>
      <c r="AN70" s="65"/>
      <c r="AO70" s="66"/>
      <c r="AP70" s="67"/>
      <c r="AQ70" s="66"/>
      <c r="AR70" s="68"/>
      <c r="AS70" s="68"/>
      <c r="AT70" s="68"/>
      <c r="AU70" s="68"/>
      <c r="AV70" s="64"/>
      <c r="AW70" s="91">
        <f t="shared" si="77"/>
        <v>0</v>
      </c>
      <c r="AX70" s="92">
        <f t="shared" si="105"/>
        <v>0</v>
      </c>
      <c r="AY70" s="93">
        <f t="shared" si="78"/>
        <v>0</v>
      </c>
      <c r="AZ70" s="120"/>
      <c r="BA70" s="64"/>
      <c r="BB70" s="65"/>
      <c r="BC70" s="65"/>
      <c r="BD70" s="65"/>
      <c r="BE70" s="66"/>
      <c r="BF70" s="67"/>
      <c r="BG70" s="66"/>
      <c r="BH70" s="68"/>
      <c r="BI70" s="68"/>
      <c r="BJ70" s="68"/>
      <c r="BK70" s="68"/>
      <c r="BL70" s="64"/>
      <c r="BM70" s="91">
        <f t="shared" si="79"/>
        <v>0</v>
      </c>
      <c r="BN70" s="92">
        <f t="shared" si="106"/>
        <v>0</v>
      </c>
      <c r="BO70" s="93">
        <f t="shared" si="80"/>
        <v>0</v>
      </c>
      <c r="BP70" s="120"/>
      <c r="BQ70" s="64"/>
      <c r="BR70" s="65"/>
      <c r="BS70" s="65"/>
      <c r="BT70" s="65"/>
      <c r="BU70" s="66"/>
      <c r="BV70" s="67"/>
      <c r="BW70" s="66"/>
      <c r="BX70" s="68"/>
      <c r="BY70" s="68"/>
      <c r="BZ70" s="68"/>
      <c r="CA70" s="68"/>
      <c r="CB70" s="64"/>
      <c r="CC70" s="91">
        <f t="shared" si="81"/>
        <v>0</v>
      </c>
      <c r="CD70" s="92">
        <f t="shared" si="107"/>
        <v>0</v>
      </c>
      <c r="CE70" s="93">
        <f t="shared" si="82"/>
        <v>0</v>
      </c>
      <c r="CF70" s="120"/>
      <c r="CG70" s="64"/>
      <c r="CH70" s="65"/>
      <c r="CI70" s="65"/>
      <c r="CJ70" s="65"/>
      <c r="CK70" s="66"/>
      <c r="CL70" s="67"/>
      <c r="CM70" s="66"/>
      <c r="CN70" s="68"/>
      <c r="CO70" s="68"/>
      <c r="CP70" s="68"/>
      <c r="CQ70" s="68"/>
      <c r="CR70" s="64"/>
      <c r="CS70" s="91">
        <f t="shared" si="83"/>
        <v>0</v>
      </c>
      <c r="CT70" s="92">
        <f t="shared" si="108"/>
        <v>0</v>
      </c>
      <c r="CU70" s="93">
        <f t="shared" si="84"/>
        <v>0</v>
      </c>
      <c r="CV70" s="48"/>
    </row>
    <row r="71" spans="1:100" ht="12.75" thickBot="1" x14ac:dyDescent="0.25">
      <c r="F71" s="29" t="str">
        <f>IF(SUM(W72:AI72)=H71,"","Revisar")</f>
        <v>Revisar</v>
      </c>
      <c r="G71" s="15" t="s">
        <v>57</v>
      </c>
      <c r="H71" s="16">
        <f>SUM(H2:H70)</f>
        <v>53790</v>
      </c>
      <c r="I71" s="52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9">
        <f>SUM(W2:W70)</f>
        <v>3874.3333333333335</v>
      </c>
      <c r="X71" s="59">
        <f t="shared" ref="X71:AI71" si="110">SUM(X2:X70)</f>
        <v>3784.3333333333335</v>
      </c>
      <c r="Y71" s="59">
        <f t="shared" si="110"/>
        <v>4654.3333333333339</v>
      </c>
      <c r="Z71" s="59">
        <f t="shared" si="110"/>
        <v>4629.3333333333339</v>
      </c>
      <c r="AA71" s="59">
        <f t="shared" si="110"/>
        <v>3569.3333333333335</v>
      </c>
      <c r="AB71" s="59">
        <f t="shared" si="110"/>
        <v>3509.3333333333335</v>
      </c>
      <c r="AC71" s="59">
        <f t="shared" si="110"/>
        <v>5484.3333333333339</v>
      </c>
      <c r="AD71" s="59">
        <f t="shared" si="110"/>
        <v>4429.3333333333339</v>
      </c>
      <c r="AE71" s="59">
        <f t="shared" si="110"/>
        <v>3844.3333333333335</v>
      </c>
      <c r="AF71" s="59">
        <f t="shared" si="110"/>
        <v>3969.3333333333335</v>
      </c>
      <c r="AG71" s="59">
        <f t="shared" si="110"/>
        <v>3749.3333333333335</v>
      </c>
      <c r="AH71" s="59">
        <f t="shared" si="110"/>
        <v>4124.3333333333339</v>
      </c>
      <c r="AI71" s="59">
        <f t="shared" si="110"/>
        <v>4168</v>
      </c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84"/>
      <c r="AX71" s="50"/>
      <c r="AY71" s="50"/>
      <c r="AZ71" s="121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84"/>
      <c r="BN71" s="50"/>
      <c r="BO71" s="50"/>
      <c r="BP71" s="121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84"/>
      <c r="CD71" s="50"/>
      <c r="CE71" s="50"/>
      <c r="CF71" s="121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84"/>
      <c r="CT71" s="50"/>
      <c r="CU71" s="50"/>
      <c r="CV71" s="49"/>
    </row>
    <row r="72" spans="1:100" ht="12.75" thickBot="1" x14ac:dyDescent="0.25">
      <c r="F72" s="130" t="s">
        <v>96</v>
      </c>
      <c r="G72" s="131"/>
      <c r="H72" s="131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48"/>
      <c r="AK72" s="53">
        <f>SUM(AK2:AK70)</f>
        <v>0</v>
      </c>
      <c r="AL72" s="54">
        <f t="shared" ref="AL72:AV72" si="111">SUM(AL2:AL70)</f>
        <v>0</v>
      </c>
      <c r="AM72" s="54">
        <f t="shared" si="111"/>
        <v>0</v>
      </c>
      <c r="AN72" s="54">
        <f t="shared" si="111"/>
        <v>0</v>
      </c>
      <c r="AO72" s="54">
        <f t="shared" si="111"/>
        <v>0</v>
      </c>
      <c r="AP72" s="54">
        <f t="shared" si="111"/>
        <v>0</v>
      </c>
      <c r="AQ72" s="54">
        <f t="shared" si="111"/>
        <v>0</v>
      </c>
      <c r="AR72" s="54">
        <f t="shared" si="111"/>
        <v>0</v>
      </c>
      <c r="AS72" s="54">
        <f t="shared" si="111"/>
        <v>0</v>
      </c>
      <c r="AT72" s="54">
        <f t="shared" si="111"/>
        <v>0</v>
      </c>
      <c r="AU72" s="54">
        <f t="shared" si="111"/>
        <v>0</v>
      </c>
      <c r="AV72" s="54">
        <f t="shared" si="111"/>
        <v>0</v>
      </c>
      <c r="AW72" s="85">
        <f>SUM(AW2:AW70)</f>
        <v>0</v>
      </c>
      <c r="AX72" s="78">
        <f t="shared" ref="AX72:AY72" si="112">SUM(AX2:AX70)</f>
        <v>53790</v>
      </c>
      <c r="AY72" s="96">
        <f t="shared" si="112"/>
        <v>53790</v>
      </c>
      <c r="BA72" s="53">
        <f>SUM(BA2:BA70)</f>
        <v>0</v>
      </c>
      <c r="BB72" s="54">
        <f t="shared" ref="BB72:BL72" si="113">SUM(BB2:BB70)</f>
        <v>0</v>
      </c>
      <c r="BC72" s="54">
        <f t="shared" si="113"/>
        <v>0</v>
      </c>
      <c r="BD72" s="54">
        <f t="shared" si="113"/>
        <v>0</v>
      </c>
      <c r="BE72" s="54">
        <f t="shared" si="113"/>
        <v>0</v>
      </c>
      <c r="BF72" s="54">
        <f t="shared" si="113"/>
        <v>0</v>
      </c>
      <c r="BG72" s="54">
        <f t="shared" si="113"/>
        <v>0</v>
      </c>
      <c r="BH72" s="54">
        <f t="shared" si="113"/>
        <v>0</v>
      </c>
      <c r="BI72" s="54">
        <f t="shared" si="113"/>
        <v>0</v>
      </c>
      <c r="BJ72" s="54">
        <f t="shared" si="113"/>
        <v>0</v>
      </c>
      <c r="BK72" s="54">
        <f t="shared" si="113"/>
        <v>0</v>
      </c>
      <c r="BL72" s="55">
        <f t="shared" si="113"/>
        <v>0</v>
      </c>
      <c r="BM72" s="85">
        <f>SUM(BM2:BM70)</f>
        <v>0</v>
      </c>
      <c r="BN72" s="78">
        <f t="shared" ref="BN72:BO72" si="114">SUM(BN2:BN70)</f>
        <v>53790</v>
      </c>
      <c r="BO72" s="96">
        <f t="shared" si="114"/>
        <v>53790</v>
      </c>
      <c r="BQ72" s="53">
        <f>SUM(BQ2:BQ70)</f>
        <v>0</v>
      </c>
      <c r="BR72" s="54">
        <f t="shared" ref="BR72:CB72" si="115">SUM(BR2:BR70)</f>
        <v>0</v>
      </c>
      <c r="BS72" s="54">
        <f t="shared" si="115"/>
        <v>0</v>
      </c>
      <c r="BT72" s="54">
        <f t="shared" si="115"/>
        <v>0</v>
      </c>
      <c r="BU72" s="54">
        <f t="shared" si="115"/>
        <v>0</v>
      </c>
      <c r="BV72" s="54">
        <f t="shared" si="115"/>
        <v>0</v>
      </c>
      <c r="BW72" s="54">
        <f t="shared" si="115"/>
        <v>0</v>
      </c>
      <c r="BX72" s="54">
        <f t="shared" si="115"/>
        <v>0</v>
      </c>
      <c r="BY72" s="54">
        <f t="shared" si="115"/>
        <v>0</v>
      </c>
      <c r="BZ72" s="54">
        <f t="shared" si="115"/>
        <v>0</v>
      </c>
      <c r="CA72" s="54">
        <f t="shared" si="115"/>
        <v>0</v>
      </c>
      <c r="CB72" s="55">
        <f t="shared" si="115"/>
        <v>0</v>
      </c>
      <c r="CC72" s="85">
        <f>SUM(CC2:CC70)</f>
        <v>0</v>
      </c>
      <c r="CD72" s="78">
        <f t="shared" ref="CD72:CE72" si="116">SUM(CD2:CD70)</f>
        <v>53790</v>
      </c>
      <c r="CE72" s="96">
        <f t="shared" si="116"/>
        <v>53790</v>
      </c>
      <c r="CG72" s="53">
        <f>SUM(CG2:CG70)</f>
        <v>0</v>
      </c>
      <c r="CH72" s="54">
        <f t="shared" ref="CH72:CR72" si="117">SUM(CH2:CH70)</f>
        <v>0</v>
      </c>
      <c r="CI72" s="54">
        <f t="shared" si="117"/>
        <v>0</v>
      </c>
      <c r="CJ72" s="54">
        <f t="shared" si="117"/>
        <v>0</v>
      </c>
      <c r="CK72" s="54">
        <f t="shared" si="117"/>
        <v>0</v>
      </c>
      <c r="CL72" s="54">
        <f t="shared" si="117"/>
        <v>0</v>
      </c>
      <c r="CM72" s="54">
        <f t="shared" si="117"/>
        <v>0</v>
      </c>
      <c r="CN72" s="54">
        <f t="shared" si="117"/>
        <v>0</v>
      </c>
      <c r="CO72" s="54">
        <f t="shared" si="117"/>
        <v>0</v>
      </c>
      <c r="CP72" s="54">
        <f t="shared" si="117"/>
        <v>0</v>
      </c>
      <c r="CQ72" s="54">
        <f t="shared" si="117"/>
        <v>0</v>
      </c>
      <c r="CR72" s="55">
        <f t="shared" si="117"/>
        <v>0</v>
      </c>
      <c r="CS72" s="85">
        <f>SUM(CS2:CS70)</f>
        <v>0</v>
      </c>
      <c r="CT72" s="78">
        <f t="shared" ref="CT72:CU72" si="118">SUM(CT2:CT70)</f>
        <v>53790</v>
      </c>
      <c r="CU72" s="96">
        <f t="shared" si="118"/>
        <v>53790</v>
      </c>
    </row>
    <row r="73" spans="1:100" ht="12.75" thickBot="1" x14ac:dyDescent="0.25">
      <c r="F73" s="130" t="s">
        <v>97</v>
      </c>
      <c r="G73" s="131"/>
      <c r="H73" s="131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48"/>
      <c r="AK73" s="42">
        <f>$W71</f>
        <v>3874.3333333333335</v>
      </c>
      <c r="AL73" s="43">
        <f>$X71</f>
        <v>3784.3333333333335</v>
      </c>
      <c r="AM73" s="43">
        <f>$Y71</f>
        <v>4654.3333333333339</v>
      </c>
      <c r="AN73" s="43">
        <f>$Z71</f>
        <v>4629.3333333333339</v>
      </c>
      <c r="AO73" s="43">
        <f>$AA71</f>
        <v>3569.3333333333335</v>
      </c>
      <c r="AP73" s="43">
        <f>$AB71</f>
        <v>3509.3333333333335</v>
      </c>
      <c r="AQ73" s="43">
        <f>$AC71</f>
        <v>5484.3333333333339</v>
      </c>
      <c r="AR73" s="43">
        <f>$AD71</f>
        <v>4429.3333333333339</v>
      </c>
      <c r="AS73" s="43">
        <f>$AE71</f>
        <v>3844.3333333333335</v>
      </c>
      <c r="AT73" s="43">
        <f>$AF71</f>
        <v>3969.3333333333335</v>
      </c>
      <c r="AU73" s="43">
        <f>$AG71</f>
        <v>3749.3333333333335</v>
      </c>
      <c r="AV73" s="43">
        <f>$AH71</f>
        <v>4124.3333333333339</v>
      </c>
      <c r="AW73" s="86"/>
      <c r="AX73" s="79"/>
      <c r="AY73" s="79"/>
      <c r="BA73" s="42">
        <f>$W71</f>
        <v>3874.3333333333335</v>
      </c>
      <c r="BB73" s="43">
        <f>$X71</f>
        <v>3784.3333333333335</v>
      </c>
      <c r="BC73" s="43">
        <f>$Y71</f>
        <v>4654.3333333333339</v>
      </c>
      <c r="BD73" s="43">
        <f>$Z71</f>
        <v>4629.3333333333339</v>
      </c>
      <c r="BE73" s="43">
        <f>$AA71</f>
        <v>3569.3333333333335</v>
      </c>
      <c r="BF73" s="43">
        <f>$AB71</f>
        <v>3509.3333333333335</v>
      </c>
      <c r="BG73" s="43">
        <f>$AC71</f>
        <v>5484.3333333333339</v>
      </c>
      <c r="BH73" s="43">
        <f>$AD71</f>
        <v>4429.3333333333339</v>
      </c>
      <c r="BI73" s="43">
        <f>$AE71</f>
        <v>3844.3333333333335</v>
      </c>
      <c r="BJ73" s="43">
        <f>$AF71</f>
        <v>3969.3333333333335</v>
      </c>
      <c r="BK73" s="43">
        <f>$AG71</f>
        <v>3749.3333333333335</v>
      </c>
      <c r="BL73" s="44">
        <f>$AH71</f>
        <v>4124.3333333333339</v>
      </c>
      <c r="BM73" s="86"/>
      <c r="BN73" s="79"/>
      <c r="BO73" s="79"/>
      <c r="BQ73" s="42">
        <f>$W71</f>
        <v>3874.3333333333335</v>
      </c>
      <c r="BR73" s="43">
        <f>$X71</f>
        <v>3784.3333333333335</v>
      </c>
      <c r="BS73" s="43">
        <f>$Y71</f>
        <v>4654.3333333333339</v>
      </c>
      <c r="BT73" s="43">
        <f>$Z71</f>
        <v>4629.3333333333339</v>
      </c>
      <c r="BU73" s="43">
        <f>$AA71</f>
        <v>3569.3333333333335</v>
      </c>
      <c r="BV73" s="43">
        <f>$AB71</f>
        <v>3509.3333333333335</v>
      </c>
      <c r="BW73" s="43">
        <f>$AC71</f>
        <v>5484.3333333333339</v>
      </c>
      <c r="BX73" s="43">
        <f>$AD71</f>
        <v>4429.3333333333339</v>
      </c>
      <c r="BY73" s="43">
        <f>$AE71</f>
        <v>3844.3333333333335</v>
      </c>
      <c r="BZ73" s="43">
        <f>$AF71</f>
        <v>3969.3333333333335</v>
      </c>
      <c r="CA73" s="43">
        <f>$AG71</f>
        <v>3749.3333333333335</v>
      </c>
      <c r="CB73" s="44">
        <f>$AH71</f>
        <v>4124.3333333333339</v>
      </c>
      <c r="CC73" s="86"/>
      <c r="CD73" s="79"/>
      <c r="CE73" s="79"/>
      <c r="CG73" s="42">
        <f>$W71</f>
        <v>3874.3333333333335</v>
      </c>
      <c r="CH73" s="43">
        <f>$X71</f>
        <v>3784.3333333333335</v>
      </c>
      <c r="CI73" s="43">
        <f>$Y71</f>
        <v>4654.3333333333339</v>
      </c>
      <c r="CJ73" s="43">
        <f>$Z71</f>
        <v>4629.3333333333339</v>
      </c>
      <c r="CK73" s="43">
        <f>$AA71</f>
        <v>3569.3333333333335</v>
      </c>
      <c r="CL73" s="43">
        <f>$AB71</f>
        <v>3509.3333333333335</v>
      </c>
      <c r="CM73" s="43">
        <f>$AC71</f>
        <v>5484.3333333333339</v>
      </c>
      <c r="CN73" s="43">
        <f>$AD71</f>
        <v>4429.3333333333339</v>
      </c>
      <c r="CO73" s="43">
        <f>$AE71</f>
        <v>3844.3333333333335</v>
      </c>
      <c r="CP73" s="43">
        <f>$AF71</f>
        <v>3969.3333333333335</v>
      </c>
      <c r="CQ73" s="43">
        <f>$AG71</f>
        <v>3749.3333333333335</v>
      </c>
      <c r="CR73" s="44">
        <f>$AH71</f>
        <v>4124.3333333333339</v>
      </c>
      <c r="CS73" s="86"/>
      <c r="CT73" s="79"/>
      <c r="CU73" s="79"/>
    </row>
    <row r="74" spans="1:100" ht="12.75" thickBot="1" x14ac:dyDescent="0.25">
      <c r="F74" s="130" t="s">
        <v>99</v>
      </c>
      <c r="G74" s="131"/>
      <c r="H74" s="131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48"/>
      <c r="AK74" s="56">
        <f>IF(AK72&lt;&gt;0,AK73-AK72,0)</f>
        <v>0</v>
      </c>
      <c r="AL74" s="57">
        <f t="shared" ref="AL74:AV74" si="119">IF(AL72&lt;&gt;0,AL73-AL72,0)</f>
        <v>0</v>
      </c>
      <c r="AM74" s="57">
        <f t="shared" si="119"/>
        <v>0</v>
      </c>
      <c r="AN74" s="57">
        <f t="shared" si="119"/>
        <v>0</v>
      </c>
      <c r="AO74" s="57">
        <f t="shared" si="119"/>
        <v>0</v>
      </c>
      <c r="AP74" s="57">
        <f t="shared" si="119"/>
        <v>0</v>
      </c>
      <c r="AQ74" s="57">
        <f t="shared" si="119"/>
        <v>0</v>
      </c>
      <c r="AR74" s="57">
        <f t="shared" si="119"/>
        <v>0</v>
      </c>
      <c r="AS74" s="57">
        <f t="shared" si="119"/>
        <v>0</v>
      </c>
      <c r="AT74" s="57">
        <f t="shared" si="119"/>
        <v>0</v>
      </c>
      <c r="AU74" s="57">
        <f t="shared" si="119"/>
        <v>0</v>
      </c>
      <c r="AV74" s="57">
        <f t="shared" si="119"/>
        <v>0</v>
      </c>
      <c r="AW74" s="87"/>
      <c r="AX74" s="80"/>
      <c r="AY74" s="80"/>
      <c r="BA74" s="56">
        <f>IF(BA72&lt;&gt;0,BA73-BA72,0)</f>
        <v>0</v>
      </c>
      <c r="BB74" s="57">
        <f t="shared" ref="BB74" si="120">IF(BB72&lt;&gt;0,BB73-BB72,0)</f>
        <v>0</v>
      </c>
      <c r="BC74" s="57">
        <f t="shared" ref="BC74" si="121">IF(BC72&lt;&gt;0,BC73-BC72,0)</f>
        <v>0</v>
      </c>
      <c r="BD74" s="57">
        <f t="shared" ref="BD74" si="122">IF(BD72&lt;&gt;0,BD73-BD72,0)</f>
        <v>0</v>
      </c>
      <c r="BE74" s="57">
        <f t="shared" ref="BE74" si="123">IF(BE72&lt;&gt;0,BE73-BE72,0)</f>
        <v>0</v>
      </c>
      <c r="BF74" s="57">
        <f t="shared" ref="BF74" si="124">IF(BF72&lt;&gt;0,BF73-BF72,0)</f>
        <v>0</v>
      </c>
      <c r="BG74" s="57">
        <f t="shared" ref="BG74" si="125">IF(BG72&lt;&gt;0,BG73-BG72,0)</f>
        <v>0</v>
      </c>
      <c r="BH74" s="57">
        <f t="shared" ref="BH74" si="126">IF(BH72&lt;&gt;0,BH73-BH72,0)</f>
        <v>0</v>
      </c>
      <c r="BI74" s="57">
        <f t="shared" ref="BI74" si="127">IF(BI72&lt;&gt;0,BI73-BI72,0)</f>
        <v>0</v>
      </c>
      <c r="BJ74" s="57">
        <f t="shared" ref="BJ74" si="128">IF(BJ72&lt;&gt;0,BJ73-BJ72,0)</f>
        <v>0</v>
      </c>
      <c r="BK74" s="57">
        <f t="shared" ref="BK74" si="129">IF(BK72&lt;&gt;0,BK73-BK72,0)</f>
        <v>0</v>
      </c>
      <c r="BL74" s="58">
        <f t="shared" ref="BL74" si="130">IF(BL72&lt;&gt;0,BL73-BL72,0)</f>
        <v>0</v>
      </c>
      <c r="BM74" s="87"/>
      <c r="BN74" s="80"/>
      <c r="BO74" s="80"/>
      <c r="BQ74" s="56">
        <f>IF(BQ72&lt;&gt;0,BQ73-BQ72,0)</f>
        <v>0</v>
      </c>
      <c r="BR74" s="57">
        <f t="shared" ref="BR74" si="131">IF(BR72&lt;&gt;0,BR73-BR72,0)</f>
        <v>0</v>
      </c>
      <c r="BS74" s="57">
        <f t="shared" ref="BS74" si="132">IF(BS72&lt;&gt;0,BS73-BS72,0)</f>
        <v>0</v>
      </c>
      <c r="BT74" s="57">
        <f t="shared" ref="BT74" si="133">IF(BT72&lt;&gt;0,BT73-BT72,0)</f>
        <v>0</v>
      </c>
      <c r="BU74" s="57">
        <f t="shared" ref="BU74" si="134">IF(BU72&lt;&gt;0,BU73-BU72,0)</f>
        <v>0</v>
      </c>
      <c r="BV74" s="57">
        <f t="shared" ref="BV74" si="135">IF(BV72&lt;&gt;0,BV73-BV72,0)</f>
        <v>0</v>
      </c>
      <c r="BW74" s="57">
        <f t="shared" ref="BW74" si="136">IF(BW72&lt;&gt;0,BW73-BW72,0)</f>
        <v>0</v>
      </c>
      <c r="BX74" s="57">
        <f t="shared" ref="BX74" si="137">IF(BX72&lt;&gt;0,BX73-BX72,0)</f>
        <v>0</v>
      </c>
      <c r="BY74" s="57">
        <f t="shared" ref="BY74" si="138">IF(BY72&lt;&gt;0,BY73-BY72,0)</f>
        <v>0</v>
      </c>
      <c r="BZ74" s="57">
        <f t="shared" ref="BZ74" si="139">IF(BZ72&lt;&gt;0,BZ73-BZ72,0)</f>
        <v>0</v>
      </c>
      <c r="CA74" s="57">
        <f t="shared" ref="CA74" si="140">IF(CA72&lt;&gt;0,CA73-CA72,0)</f>
        <v>0</v>
      </c>
      <c r="CB74" s="58">
        <f t="shared" ref="CB74" si="141">IF(CB72&lt;&gt;0,CB73-CB72,0)</f>
        <v>0</v>
      </c>
      <c r="CC74" s="87"/>
      <c r="CD74" s="80"/>
      <c r="CE74" s="80"/>
      <c r="CG74" s="56">
        <f>IF(CG72&lt;&gt;0,CG73-CG72,0)</f>
        <v>0</v>
      </c>
      <c r="CH74" s="57">
        <f t="shared" ref="CH74" si="142">IF(CH72&lt;&gt;0,CH73-CH72,0)</f>
        <v>0</v>
      </c>
      <c r="CI74" s="57">
        <f t="shared" ref="CI74" si="143">IF(CI72&lt;&gt;0,CI73-CI72,0)</f>
        <v>0</v>
      </c>
      <c r="CJ74" s="57">
        <f t="shared" ref="CJ74" si="144">IF(CJ72&lt;&gt;0,CJ73-CJ72,0)</f>
        <v>0</v>
      </c>
      <c r="CK74" s="57">
        <f t="shared" ref="CK74" si="145">IF(CK72&lt;&gt;0,CK73-CK72,0)</f>
        <v>0</v>
      </c>
      <c r="CL74" s="57">
        <f t="shared" ref="CL74" si="146">IF(CL72&lt;&gt;0,CL73-CL72,0)</f>
        <v>0</v>
      </c>
      <c r="CM74" s="57">
        <f t="shared" ref="CM74" si="147">IF(CM72&lt;&gt;0,CM73-CM72,0)</f>
        <v>0</v>
      </c>
      <c r="CN74" s="57">
        <f t="shared" ref="CN74" si="148">IF(CN72&lt;&gt;0,CN73-CN72,0)</f>
        <v>0</v>
      </c>
      <c r="CO74" s="57">
        <f t="shared" ref="CO74" si="149">IF(CO72&lt;&gt;0,CO73-CO72,0)</f>
        <v>0</v>
      </c>
      <c r="CP74" s="57">
        <f t="shared" ref="CP74" si="150">IF(CP72&lt;&gt;0,CP73-CP72,0)</f>
        <v>0</v>
      </c>
      <c r="CQ74" s="57">
        <f t="shared" ref="CQ74" si="151">IF(CQ72&lt;&gt;0,CQ73-CQ72,0)</f>
        <v>0</v>
      </c>
      <c r="CR74" s="58">
        <f t="shared" ref="CR74" si="152">IF(CR72&lt;&gt;0,CR73-CR72,0)</f>
        <v>0</v>
      </c>
      <c r="CS74" s="87"/>
      <c r="CT74" s="80"/>
      <c r="CU74" s="80"/>
    </row>
    <row r="75" spans="1:100" ht="15.75" customHeight="1" thickBot="1" x14ac:dyDescent="0.25">
      <c r="F75" s="60" t="s">
        <v>100</v>
      </c>
      <c r="G75" s="61"/>
      <c r="H75" s="61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48"/>
      <c r="AK75" s="136">
        <f>SUM(AK74:AV74)</f>
        <v>0</v>
      </c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7"/>
      <c r="AW75" s="88"/>
      <c r="AX75" s="81"/>
      <c r="AY75" s="81"/>
      <c r="BA75" s="136">
        <f>SUM(BA74:BL74)</f>
        <v>0</v>
      </c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7"/>
      <c r="BM75" s="88"/>
      <c r="BN75" s="81"/>
      <c r="BO75" s="81"/>
      <c r="BQ75" s="136">
        <f>SUM(BQ74:CB74)</f>
        <v>0</v>
      </c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7"/>
      <c r="CC75" s="88"/>
      <c r="CD75" s="81"/>
      <c r="CE75" s="81"/>
      <c r="CG75" s="136">
        <f>SUM(CG74:CR74)</f>
        <v>0</v>
      </c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7"/>
      <c r="CS75" s="88"/>
      <c r="CT75" s="81"/>
      <c r="CU75" s="81"/>
    </row>
    <row r="76" spans="1:100" ht="12.75" thickBot="1" x14ac:dyDescent="0.25">
      <c r="F76" s="132" t="s">
        <v>98</v>
      </c>
      <c r="G76" s="133"/>
      <c r="H76" s="133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51"/>
      <c r="AK76" s="134">
        <f>$AI71</f>
        <v>4168</v>
      </c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5"/>
      <c r="AW76" s="89"/>
      <c r="AX76" s="82"/>
      <c r="AY76" s="82"/>
      <c r="BA76" s="134">
        <f>$AI71</f>
        <v>4168</v>
      </c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5"/>
      <c r="BM76" s="89"/>
      <c r="BN76" s="82"/>
      <c r="BO76" s="82"/>
      <c r="BQ76" s="134">
        <f>$AI71</f>
        <v>4168</v>
      </c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5"/>
      <c r="CC76" s="89"/>
      <c r="CD76" s="82"/>
      <c r="CE76" s="82"/>
      <c r="CG76" s="134">
        <f>$AI71</f>
        <v>4168</v>
      </c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5"/>
      <c r="CS76" s="89"/>
      <c r="CT76" s="82"/>
      <c r="CU76" s="82"/>
    </row>
    <row r="77" spans="1:100" x14ac:dyDescent="0.2">
      <c r="G77" s="30"/>
      <c r="H77" s="30"/>
    </row>
  </sheetData>
  <sheetProtection algorithmName="SHA-512" hashValue="j5PshDcdMTIYT7hE287Rk7YgsVsQtOFH0/qRI4GZHBbCIGoLkYdjuLLia5yxaIEX70iUWO6CpCSqfm5ILCq+UA==" saltValue="kehLz4U4hvjHGDXLzUuxGg==" spinCount="100000" sheet="1" objects="1" scenarios="1" selectLockedCells="1"/>
  <mergeCells count="12">
    <mergeCell ref="BA76:BL76"/>
    <mergeCell ref="BQ76:CB76"/>
    <mergeCell ref="CG76:CR76"/>
    <mergeCell ref="AK75:AV75"/>
    <mergeCell ref="BA75:BL75"/>
    <mergeCell ref="BQ75:CB75"/>
    <mergeCell ref="CG75:CR75"/>
    <mergeCell ref="F72:H72"/>
    <mergeCell ref="F73:H73"/>
    <mergeCell ref="F74:H74"/>
    <mergeCell ref="F76:H76"/>
    <mergeCell ref="AK76:AV76"/>
  </mergeCells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0D37-01C4-4DAA-9C16-8821A9F0679A}">
  <sheetPr>
    <tabColor theme="9" tint="0.59999389629810485"/>
  </sheetPr>
  <dimension ref="A1:CA354"/>
  <sheetViews>
    <sheetView workbookViewId="0">
      <selection activeCell="A2" sqref="A2"/>
    </sheetView>
  </sheetViews>
  <sheetFormatPr baseColWidth="10" defaultRowHeight="15" x14ac:dyDescent="0.25"/>
  <cols>
    <col min="1" max="1" width="10.42578125" bestFit="1" customWidth="1"/>
    <col min="2" max="2" width="13.85546875" bestFit="1" customWidth="1"/>
    <col min="3" max="3" width="8.140625" bestFit="1" customWidth="1"/>
    <col min="4" max="4" width="18.5703125" bestFit="1" customWidth="1"/>
    <col min="5" max="5" width="13.42578125" bestFit="1" customWidth="1"/>
    <col min="8" max="8" width="18.5703125" style="142" bestFit="1" customWidth="1"/>
    <col min="9" max="9" width="22.42578125" style="142" bestFit="1" customWidth="1"/>
    <col min="10" max="10" width="10.42578125" style="142" bestFit="1" customWidth="1"/>
    <col min="11" max="11" width="9" style="142" bestFit="1" customWidth="1"/>
    <col min="12" max="12" width="12.5703125" style="142" bestFit="1" customWidth="1"/>
    <col min="13" max="77" width="11.42578125" style="142"/>
  </cols>
  <sheetData>
    <row r="1" spans="1:79" x14ac:dyDescent="0.25">
      <c r="A1" s="127" t="s">
        <v>120</v>
      </c>
      <c r="B1" s="127" t="s">
        <v>121</v>
      </c>
      <c r="C1" s="128" t="s">
        <v>3</v>
      </c>
      <c r="D1" s="127" t="s">
        <v>122</v>
      </c>
      <c r="E1" s="127" t="s">
        <v>123</v>
      </c>
      <c r="H1" s="141" t="s">
        <v>137</v>
      </c>
      <c r="I1" s="141" t="s">
        <v>133</v>
      </c>
    </row>
    <row r="2" spans="1:79" x14ac:dyDescent="0.25">
      <c r="A2" s="138">
        <v>43831</v>
      </c>
      <c r="B2" s="139" t="s">
        <v>126</v>
      </c>
      <c r="C2" s="140">
        <v>20</v>
      </c>
      <c r="D2" s="139" t="s">
        <v>125</v>
      </c>
      <c r="E2" s="139" t="s">
        <v>127</v>
      </c>
      <c r="H2" s="141" t="s">
        <v>136</v>
      </c>
      <c r="I2" s="143" t="s">
        <v>134</v>
      </c>
      <c r="J2" s="143">
        <v>43862</v>
      </c>
      <c r="K2" s="143">
        <v>43831</v>
      </c>
      <c r="L2" s="143" t="s">
        <v>135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29"/>
      <c r="CA2" s="129"/>
    </row>
    <row r="3" spans="1:79" x14ac:dyDescent="0.25">
      <c r="A3" s="138">
        <v>43831</v>
      </c>
      <c r="B3" s="139" t="s">
        <v>124</v>
      </c>
      <c r="C3" s="140">
        <v>1.65</v>
      </c>
      <c r="D3" s="139" t="s">
        <v>125</v>
      </c>
      <c r="E3" s="139" t="s">
        <v>127</v>
      </c>
      <c r="H3" s="144" t="s">
        <v>70</v>
      </c>
      <c r="I3" s="145"/>
      <c r="J3" s="145">
        <v>53.88</v>
      </c>
      <c r="K3" s="145">
        <v>72.510000000000005</v>
      </c>
      <c r="L3" s="145">
        <v>126.39000000000001</v>
      </c>
    </row>
    <row r="4" spans="1:79" x14ac:dyDescent="0.25">
      <c r="A4" s="138">
        <v>43831</v>
      </c>
      <c r="B4" s="139" t="s">
        <v>77</v>
      </c>
      <c r="C4" s="140">
        <v>72.510000000000005</v>
      </c>
      <c r="D4" s="139" t="s">
        <v>70</v>
      </c>
      <c r="E4" s="139" t="s">
        <v>127</v>
      </c>
      <c r="H4" s="144" t="s">
        <v>31</v>
      </c>
      <c r="I4" s="145"/>
      <c r="J4" s="145">
        <v>52.66</v>
      </c>
      <c r="K4" s="145">
        <v>48.98</v>
      </c>
      <c r="L4" s="145">
        <v>101.63999999999999</v>
      </c>
    </row>
    <row r="5" spans="1:79" x14ac:dyDescent="0.25">
      <c r="A5" s="138">
        <v>43831</v>
      </c>
      <c r="B5" s="139" t="s">
        <v>40</v>
      </c>
      <c r="C5" s="140">
        <v>2.2599999999999998</v>
      </c>
      <c r="D5" s="139" t="s">
        <v>40</v>
      </c>
      <c r="E5" s="139" t="s">
        <v>128</v>
      </c>
      <c r="H5" s="144" t="s">
        <v>138</v>
      </c>
      <c r="I5" s="145"/>
      <c r="J5" s="145">
        <v>50</v>
      </c>
      <c r="K5" s="145"/>
      <c r="L5" s="145">
        <v>50</v>
      </c>
    </row>
    <row r="6" spans="1:79" x14ac:dyDescent="0.25">
      <c r="A6" s="138">
        <v>43831</v>
      </c>
      <c r="B6" s="139" t="s">
        <v>142</v>
      </c>
      <c r="C6" s="140">
        <v>48.98</v>
      </c>
      <c r="D6" s="139" t="s">
        <v>31</v>
      </c>
      <c r="E6" s="139" t="s">
        <v>129</v>
      </c>
      <c r="H6" s="144" t="s">
        <v>139</v>
      </c>
      <c r="I6" s="145"/>
      <c r="J6" s="145">
        <v>50</v>
      </c>
      <c r="K6" s="145"/>
      <c r="L6" s="145">
        <v>50</v>
      </c>
    </row>
    <row r="7" spans="1:79" x14ac:dyDescent="0.25">
      <c r="A7" s="138">
        <v>43831</v>
      </c>
      <c r="B7" s="139" t="s">
        <v>130</v>
      </c>
      <c r="C7" s="140">
        <v>24.5</v>
      </c>
      <c r="D7" s="139" t="s">
        <v>131</v>
      </c>
      <c r="E7" s="139" t="s">
        <v>132</v>
      </c>
      <c r="H7" s="144" t="s">
        <v>131</v>
      </c>
      <c r="I7" s="145"/>
      <c r="J7" s="145"/>
      <c r="K7" s="145">
        <v>24.5</v>
      </c>
      <c r="L7" s="145">
        <v>24.5</v>
      </c>
    </row>
    <row r="8" spans="1:79" x14ac:dyDescent="0.25">
      <c r="A8" s="138">
        <v>43862</v>
      </c>
      <c r="B8" s="139" t="s">
        <v>140</v>
      </c>
      <c r="C8" s="140">
        <v>50</v>
      </c>
      <c r="D8" s="139" t="s">
        <v>138</v>
      </c>
      <c r="E8" s="139" t="s">
        <v>128</v>
      </c>
      <c r="H8" s="144" t="s">
        <v>125</v>
      </c>
      <c r="I8" s="145"/>
      <c r="J8" s="145"/>
      <c r="K8" s="145">
        <v>21.65</v>
      </c>
      <c r="L8" s="145">
        <v>21.65</v>
      </c>
    </row>
    <row r="9" spans="1:79" x14ac:dyDescent="0.25">
      <c r="A9" s="138">
        <v>43862</v>
      </c>
      <c r="B9" s="139" t="s">
        <v>141</v>
      </c>
      <c r="C9" s="140">
        <v>50</v>
      </c>
      <c r="D9" s="139" t="s">
        <v>139</v>
      </c>
      <c r="E9" s="139" t="s">
        <v>132</v>
      </c>
      <c r="H9" s="144" t="s">
        <v>40</v>
      </c>
      <c r="I9" s="145"/>
      <c r="J9" s="145"/>
      <c r="K9" s="145">
        <v>2.2599999999999998</v>
      </c>
      <c r="L9" s="145">
        <v>2.2599999999999998</v>
      </c>
    </row>
    <row r="10" spans="1:79" x14ac:dyDescent="0.25">
      <c r="A10" s="138">
        <v>43862</v>
      </c>
      <c r="B10" s="139" t="s">
        <v>142</v>
      </c>
      <c r="C10" s="140">
        <v>52.66</v>
      </c>
      <c r="D10" s="139" t="s">
        <v>31</v>
      </c>
      <c r="E10" s="139" t="s">
        <v>129</v>
      </c>
      <c r="H10" s="144" t="s">
        <v>134</v>
      </c>
      <c r="I10" s="145"/>
      <c r="J10" s="145"/>
      <c r="K10" s="145"/>
      <c r="L10" s="145"/>
    </row>
    <row r="11" spans="1:79" x14ac:dyDescent="0.25">
      <c r="A11" s="138">
        <v>43862</v>
      </c>
      <c r="B11" s="139" t="s">
        <v>77</v>
      </c>
      <c r="C11" s="140">
        <v>53.88</v>
      </c>
      <c r="D11" s="139" t="s">
        <v>70</v>
      </c>
      <c r="E11" s="139" t="s">
        <v>128</v>
      </c>
      <c r="H11" s="144" t="s">
        <v>135</v>
      </c>
      <c r="I11" s="145"/>
      <c r="J11" s="145">
        <v>206.54</v>
      </c>
      <c r="K11" s="145">
        <v>169.9</v>
      </c>
      <c r="L11" s="145">
        <v>376.44</v>
      </c>
    </row>
    <row r="12" spans="1:79" x14ac:dyDescent="0.25">
      <c r="A12" s="139"/>
      <c r="B12" s="139"/>
      <c r="C12" s="139"/>
      <c r="D12" s="139"/>
      <c r="E12" s="139"/>
    </row>
    <row r="13" spans="1:79" x14ac:dyDescent="0.25">
      <c r="A13" s="139"/>
      <c r="B13" s="139"/>
      <c r="C13" s="139"/>
      <c r="D13" s="139"/>
      <c r="E13" s="139"/>
    </row>
    <row r="14" spans="1:79" x14ac:dyDescent="0.25">
      <c r="A14" s="139"/>
      <c r="B14" s="139"/>
      <c r="C14" s="139"/>
      <c r="D14" s="139"/>
      <c r="E14" s="139"/>
    </row>
    <row r="15" spans="1:79" x14ac:dyDescent="0.25">
      <c r="A15" s="139"/>
      <c r="B15" s="139"/>
      <c r="C15" s="139"/>
      <c r="D15" s="139"/>
      <c r="E15" s="139"/>
    </row>
    <row r="16" spans="1:79" x14ac:dyDescent="0.25">
      <c r="A16" s="139"/>
      <c r="B16" s="139"/>
      <c r="C16" s="139"/>
      <c r="D16" s="139"/>
      <c r="E16" s="139"/>
    </row>
    <row r="17" spans="1:5" x14ac:dyDescent="0.25">
      <c r="A17" s="139"/>
      <c r="B17" s="139"/>
      <c r="C17" s="139"/>
      <c r="D17" s="139"/>
      <c r="E17" s="139"/>
    </row>
    <row r="18" spans="1:5" x14ac:dyDescent="0.25">
      <c r="A18" s="139"/>
      <c r="B18" s="139"/>
      <c r="C18" s="139"/>
      <c r="D18" s="139"/>
      <c r="E18" s="139"/>
    </row>
    <row r="19" spans="1:5" x14ac:dyDescent="0.25">
      <c r="A19" s="139"/>
      <c r="B19" s="139"/>
      <c r="C19" s="139"/>
      <c r="D19" s="139"/>
      <c r="E19" s="139"/>
    </row>
    <row r="20" spans="1:5" x14ac:dyDescent="0.25">
      <c r="A20" s="139"/>
      <c r="B20" s="139"/>
      <c r="C20" s="139"/>
      <c r="D20" s="139"/>
      <c r="E20" s="139"/>
    </row>
    <row r="21" spans="1:5" x14ac:dyDescent="0.25">
      <c r="A21" s="139"/>
      <c r="B21" s="139"/>
      <c r="C21" s="139"/>
      <c r="D21" s="139"/>
      <c r="E21" s="139"/>
    </row>
    <row r="22" spans="1:5" x14ac:dyDescent="0.25">
      <c r="A22" s="139"/>
      <c r="B22" s="139"/>
      <c r="C22" s="139"/>
      <c r="D22" s="139"/>
      <c r="E22" s="139"/>
    </row>
    <row r="23" spans="1:5" x14ac:dyDescent="0.25">
      <c r="A23" s="139"/>
      <c r="B23" s="139"/>
      <c r="C23" s="139"/>
      <c r="D23" s="139"/>
      <c r="E23" s="139"/>
    </row>
    <row r="24" spans="1:5" x14ac:dyDescent="0.25">
      <c r="A24" s="139"/>
      <c r="B24" s="139"/>
      <c r="C24" s="139"/>
      <c r="D24" s="139"/>
      <c r="E24" s="139"/>
    </row>
    <row r="25" spans="1:5" x14ac:dyDescent="0.25">
      <c r="A25" s="139"/>
      <c r="B25" s="139"/>
      <c r="C25" s="139"/>
      <c r="D25" s="139"/>
      <c r="E25" s="139"/>
    </row>
    <row r="26" spans="1:5" x14ac:dyDescent="0.25">
      <c r="A26" s="139"/>
      <c r="B26" s="139"/>
      <c r="C26" s="139"/>
      <c r="D26" s="139"/>
      <c r="E26" s="139"/>
    </row>
    <row r="27" spans="1:5" x14ac:dyDescent="0.25">
      <c r="A27" s="139"/>
      <c r="B27" s="139"/>
      <c r="C27" s="139"/>
      <c r="D27" s="139"/>
      <c r="E27" s="139"/>
    </row>
    <row r="28" spans="1:5" x14ac:dyDescent="0.25">
      <c r="A28" s="139"/>
      <c r="B28" s="139"/>
      <c r="C28" s="139"/>
      <c r="D28" s="139"/>
      <c r="E28" s="139"/>
    </row>
    <row r="29" spans="1:5" x14ac:dyDescent="0.25">
      <c r="A29" s="139"/>
      <c r="B29" s="139"/>
      <c r="C29" s="139"/>
      <c r="D29" s="139"/>
      <c r="E29" s="139"/>
    </row>
    <row r="30" spans="1:5" x14ac:dyDescent="0.25">
      <c r="A30" s="139"/>
      <c r="B30" s="139"/>
      <c r="C30" s="139"/>
      <c r="D30" s="139"/>
      <c r="E30" s="139"/>
    </row>
    <row r="31" spans="1:5" x14ac:dyDescent="0.25">
      <c r="A31" s="139"/>
      <c r="B31" s="139"/>
      <c r="C31" s="139"/>
      <c r="D31" s="139"/>
      <c r="E31" s="139"/>
    </row>
    <row r="32" spans="1:5" x14ac:dyDescent="0.25">
      <c r="A32" s="139"/>
      <c r="B32" s="139"/>
      <c r="C32" s="139"/>
      <c r="D32" s="139"/>
      <c r="E32" s="139"/>
    </row>
    <row r="33" spans="1:5" x14ac:dyDescent="0.25">
      <c r="A33" s="139"/>
      <c r="B33" s="139"/>
      <c r="C33" s="139"/>
      <c r="D33" s="139"/>
      <c r="E33" s="139"/>
    </row>
    <row r="34" spans="1:5" x14ac:dyDescent="0.25">
      <c r="A34" s="139"/>
      <c r="B34" s="139"/>
      <c r="C34" s="139"/>
      <c r="D34" s="139"/>
      <c r="E34" s="139"/>
    </row>
    <row r="35" spans="1:5" x14ac:dyDescent="0.25">
      <c r="A35" s="139"/>
      <c r="B35" s="139"/>
      <c r="C35" s="139"/>
      <c r="D35" s="139"/>
      <c r="E35" s="139"/>
    </row>
    <row r="36" spans="1:5" x14ac:dyDescent="0.25">
      <c r="A36" s="139"/>
      <c r="B36" s="139"/>
      <c r="C36" s="139"/>
      <c r="D36" s="139"/>
      <c r="E36" s="139"/>
    </row>
    <row r="37" spans="1:5" x14ac:dyDescent="0.25">
      <c r="A37" s="139"/>
      <c r="B37" s="139"/>
      <c r="C37" s="139"/>
      <c r="D37" s="139"/>
      <c r="E37" s="139"/>
    </row>
    <row r="38" spans="1:5" x14ac:dyDescent="0.25">
      <c r="A38" s="139"/>
      <c r="B38" s="139"/>
      <c r="C38" s="139"/>
      <c r="D38" s="139"/>
      <c r="E38" s="139"/>
    </row>
    <row r="39" spans="1:5" x14ac:dyDescent="0.25">
      <c r="A39" s="139"/>
      <c r="B39" s="139"/>
      <c r="C39" s="139"/>
      <c r="D39" s="139"/>
      <c r="E39" s="139"/>
    </row>
    <row r="40" spans="1:5" x14ac:dyDescent="0.25">
      <c r="A40" s="139"/>
      <c r="B40" s="139"/>
      <c r="C40" s="139"/>
      <c r="D40" s="139"/>
      <c r="E40" s="139"/>
    </row>
    <row r="41" spans="1:5" x14ac:dyDescent="0.25">
      <c r="A41" s="139"/>
      <c r="B41" s="139"/>
      <c r="C41" s="139"/>
      <c r="D41" s="139"/>
      <c r="E41" s="139"/>
    </row>
    <row r="42" spans="1:5" x14ac:dyDescent="0.25">
      <c r="A42" s="139"/>
      <c r="B42" s="139"/>
      <c r="C42" s="139"/>
      <c r="D42" s="139"/>
      <c r="E42" s="139"/>
    </row>
    <row r="43" spans="1:5" x14ac:dyDescent="0.25">
      <c r="A43" s="139"/>
      <c r="B43" s="139"/>
      <c r="C43" s="139"/>
      <c r="D43" s="139"/>
      <c r="E43" s="139"/>
    </row>
    <row r="44" spans="1:5" x14ac:dyDescent="0.25">
      <c r="A44" s="139"/>
      <c r="B44" s="139"/>
      <c r="C44" s="139"/>
      <c r="D44" s="139"/>
      <c r="E44" s="139"/>
    </row>
    <row r="45" spans="1:5" x14ac:dyDescent="0.25">
      <c r="A45" s="139"/>
      <c r="B45" s="139"/>
      <c r="C45" s="139"/>
      <c r="D45" s="139"/>
      <c r="E45" s="139"/>
    </row>
    <row r="46" spans="1:5" x14ac:dyDescent="0.25">
      <c r="A46" s="139"/>
      <c r="B46" s="139"/>
      <c r="C46" s="139"/>
      <c r="D46" s="139"/>
      <c r="E46" s="139"/>
    </row>
    <row r="47" spans="1:5" x14ac:dyDescent="0.25">
      <c r="A47" s="139"/>
      <c r="B47" s="139"/>
      <c r="C47" s="139"/>
      <c r="D47" s="139"/>
      <c r="E47" s="139"/>
    </row>
    <row r="48" spans="1:5" x14ac:dyDescent="0.25">
      <c r="A48" s="139"/>
      <c r="B48" s="139"/>
      <c r="C48" s="139"/>
      <c r="D48" s="139"/>
      <c r="E48" s="139"/>
    </row>
    <row r="49" spans="1:5" x14ac:dyDescent="0.25">
      <c r="A49" s="139"/>
      <c r="B49" s="139"/>
      <c r="C49" s="139"/>
      <c r="D49" s="139"/>
      <c r="E49" s="139"/>
    </row>
    <row r="50" spans="1:5" x14ac:dyDescent="0.25">
      <c r="A50" s="139"/>
      <c r="B50" s="139"/>
      <c r="C50" s="139"/>
      <c r="D50" s="139"/>
      <c r="E50" s="139"/>
    </row>
    <row r="51" spans="1:5" x14ac:dyDescent="0.25">
      <c r="A51" s="139"/>
      <c r="B51" s="139"/>
      <c r="C51" s="139"/>
      <c r="D51" s="139"/>
      <c r="E51" s="139"/>
    </row>
    <row r="52" spans="1:5" x14ac:dyDescent="0.25">
      <c r="A52" s="139"/>
      <c r="B52" s="139"/>
      <c r="C52" s="139"/>
      <c r="D52" s="139"/>
      <c r="E52" s="139"/>
    </row>
    <row r="53" spans="1:5" x14ac:dyDescent="0.25">
      <c r="A53" s="139"/>
      <c r="B53" s="139"/>
      <c r="C53" s="139"/>
      <c r="D53" s="139"/>
      <c r="E53" s="139"/>
    </row>
    <row r="54" spans="1:5" x14ac:dyDescent="0.25">
      <c r="A54" s="139"/>
      <c r="B54" s="139"/>
      <c r="C54" s="139"/>
      <c r="D54" s="139"/>
      <c r="E54" s="139"/>
    </row>
    <row r="55" spans="1:5" x14ac:dyDescent="0.25">
      <c r="A55" s="139"/>
      <c r="B55" s="139"/>
      <c r="C55" s="139"/>
      <c r="D55" s="139"/>
      <c r="E55" s="139"/>
    </row>
    <row r="56" spans="1:5" x14ac:dyDescent="0.25">
      <c r="A56" s="139"/>
      <c r="B56" s="139"/>
      <c r="C56" s="139"/>
      <c r="D56" s="139"/>
      <c r="E56" s="139"/>
    </row>
    <row r="57" spans="1:5" x14ac:dyDescent="0.25">
      <c r="A57" s="139"/>
      <c r="B57" s="139"/>
      <c r="C57" s="139"/>
      <c r="D57" s="139"/>
      <c r="E57" s="139"/>
    </row>
    <row r="58" spans="1:5" x14ac:dyDescent="0.25">
      <c r="A58" s="139"/>
      <c r="B58" s="139"/>
      <c r="C58" s="139"/>
      <c r="D58" s="139"/>
      <c r="E58" s="139"/>
    </row>
    <row r="59" spans="1:5" x14ac:dyDescent="0.25">
      <c r="A59" s="139"/>
      <c r="B59" s="139"/>
      <c r="C59" s="139"/>
      <c r="D59" s="139"/>
      <c r="E59" s="139"/>
    </row>
    <row r="60" spans="1:5" x14ac:dyDescent="0.25">
      <c r="A60" s="139"/>
      <c r="B60" s="139"/>
      <c r="C60" s="139"/>
      <c r="D60" s="139"/>
      <c r="E60" s="139"/>
    </row>
    <row r="61" spans="1:5" x14ac:dyDescent="0.25">
      <c r="A61" s="139"/>
      <c r="B61" s="139"/>
      <c r="C61" s="139"/>
      <c r="D61" s="139"/>
      <c r="E61" s="139"/>
    </row>
    <row r="62" spans="1:5" x14ac:dyDescent="0.25">
      <c r="A62" s="139"/>
      <c r="B62" s="139"/>
      <c r="C62" s="139"/>
      <c r="D62" s="139"/>
      <c r="E62" s="139"/>
    </row>
    <row r="63" spans="1:5" x14ac:dyDescent="0.25">
      <c r="A63" s="139"/>
      <c r="B63" s="139"/>
      <c r="C63" s="139"/>
      <c r="D63" s="139"/>
      <c r="E63" s="139"/>
    </row>
    <row r="64" spans="1:5" x14ac:dyDescent="0.25">
      <c r="A64" s="139"/>
      <c r="B64" s="139"/>
      <c r="C64" s="139"/>
      <c r="D64" s="139"/>
      <c r="E64" s="139"/>
    </row>
    <row r="65" spans="1:5" x14ac:dyDescent="0.25">
      <c r="A65" s="139"/>
      <c r="B65" s="139"/>
      <c r="C65" s="139"/>
      <c r="D65" s="139"/>
      <c r="E65" s="139"/>
    </row>
    <row r="66" spans="1:5" x14ac:dyDescent="0.25">
      <c r="A66" s="139"/>
      <c r="B66" s="139"/>
      <c r="C66" s="139"/>
      <c r="D66" s="139"/>
      <c r="E66" s="139"/>
    </row>
    <row r="67" spans="1:5" x14ac:dyDescent="0.25">
      <c r="A67" s="139"/>
      <c r="B67" s="139"/>
      <c r="C67" s="139"/>
      <c r="D67" s="139"/>
      <c r="E67" s="139"/>
    </row>
    <row r="68" spans="1:5" x14ac:dyDescent="0.25">
      <c r="A68" s="139"/>
      <c r="B68" s="139"/>
      <c r="C68" s="139"/>
      <c r="D68" s="139"/>
      <c r="E68" s="139"/>
    </row>
    <row r="69" spans="1:5" x14ac:dyDescent="0.25">
      <c r="A69" s="139"/>
      <c r="B69" s="139"/>
      <c r="C69" s="139"/>
      <c r="D69" s="139"/>
      <c r="E69" s="139"/>
    </row>
    <row r="70" spans="1:5" x14ac:dyDescent="0.25">
      <c r="A70" s="139"/>
      <c r="B70" s="139"/>
      <c r="C70" s="139"/>
      <c r="D70" s="139"/>
      <c r="E70" s="139"/>
    </row>
    <row r="71" spans="1:5" x14ac:dyDescent="0.25">
      <c r="A71" s="139"/>
      <c r="B71" s="139"/>
      <c r="C71" s="139"/>
      <c r="D71" s="139"/>
      <c r="E71" s="139"/>
    </row>
    <row r="72" spans="1:5" x14ac:dyDescent="0.25">
      <c r="A72" s="139"/>
      <c r="B72" s="139"/>
      <c r="C72" s="139"/>
      <c r="D72" s="139"/>
      <c r="E72" s="139"/>
    </row>
    <row r="73" spans="1:5" x14ac:dyDescent="0.25">
      <c r="A73" s="139"/>
      <c r="B73" s="139"/>
      <c r="C73" s="139"/>
      <c r="D73" s="139"/>
      <c r="E73" s="139"/>
    </row>
    <row r="74" spans="1:5" x14ac:dyDescent="0.25">
      <c r="A74" s="139"/>
      <c r="B74" s="139"/>
      <c r="C74" s="139"/>
      <c r="D74" s="139"/>
      <c r="E74" s="139"/>
    </row>
    <row r="75" spans="1:5" x14ac:dyDescent="0.25">
      <c r="A75" s="139"/>
      <c r="B75" s="139"/>
      <c r="C75" s="139"/>
      <c r="D75" s="139"/>
      <c r="E75" s="139"/>
    </row>
    <row r="76" spans="1:5" x14ac:dyDescent="0.25">
      <c r="A76" s="139"/>
      <c r="B76" s="139"/>
      <c r="C76" s="139"/>
      <c r="D76" s="139"/>
      <c r="E76" s="139"/>
    </row>
    <row r="77" spans="1:5" x14ac:dyDescent="0.25">
      <c r="A77" s="139"/>
      <c r="B77" s="139"/>
      <c r="C77" s="139"/>
      <c r="D77" s="139"/>
      <c r="E77" s="139"/>
    </row>
    <row r="78" spans="1:5" x14ac:dyDescent="0.25">
      <c r="A78" s="139"/>
      <c r="B78" s="139"/>
      <c r="C78" s="139"/>
      <c r="D78" s="139"/>
      <c r="E78" s="139"/>
    </row>
    <row r="79" spans="1:5" x14ac:dyDescent="0.25">
      <c r="A79" s="139"/>
      <c r="B79" s="139"/>
      <c r="C79" s="139"/>
      <c r="D79" s="139"/>
      <c r="E79" s="139"/>
    </row>
    <row r="80" spans="1:5" x14ac:dyDescent="0.25">
      <c r="A80" s="139"/>
      <c r="B80" s="139"/>
      <c r="C80" s="139"/>
      <c r="D80" s="139"/>
      <c r="E80" s="139"/>
    </row>
    <row r="81" spans="1:5" x14ac:dyDescent="0.25">
      <c r="A81" s="139"/>
      <c r="B81" s="139"/>
      <c r="C81" s="139"/>
      <c r="D81" s="139"/>
      <c r="E81" s="139"/>
    </row>
    <row r="82" spans="1:5" x14ac:dyDescent="0.25">
      <c r="A82" s="139"/>
      <c r="B82" s="139"/>
      <c r="C82" s="139"/>
      <c r="D82" s="139"/>
      <c r="E82" s="139"/>
    </row>
    <row r="83" spans="1:5" x14ac:dyDescent="0.25">
      <c r="A83" s="139"/>
      <c r="B83" s="139"/>
      <c r="C83" s="139"/>
      <c r="D83" s="139"/>
      <c r="E83" s="139"/>
    </row>
    <row r="84" spans="1:5" x14ac:dyDescent="0.25">
      <c r="A84" s="139"/>
      <c r="B84" s="139"/>
      <c r="C84" s="139"/>
      <c r="D84" s="139"/>
      <c r="E84" s="139"/>
    </row>
    <row r="85" spans="1:5" x14ac:dyDescent="0.25">
      <c r="A85" s="139"/>
      <c r="B85" s="139"/>
      <c r="C85" s="139"/>
      <c r="D85" s="139"/>
      <c r="E85" s="139"/>
    </row>
    <row r="86" spans="1:5" x14ac:dyDescent="0.25">
      <c r="A86" s="139"/>
      <c r="B86" s="139"/>
      <c r="C86" s="139"/>
      <c r="D86" s="139"/>
      <c r="E86" s="139"/>
    </row>
    <row r="87" spans="1:5" x14ac:dyDescent="0.25">
      <c r="A87" s="139"/>
      <c r="B87" s="139"/>
      <c r="C87" s="139"/>
      <c r="D87" s="139"/>
      <c r="E87" s="139"/>
    </row>
    <row r="88" spans="1:5" x14ac:dyDescent="0.25">
      <c r="A88" s="139"/>
      <c r="B88" s="139"/>
      <c r="C88" s="139"/>
      <c r="D88" s="139"/>
      <c r="E88" s="139"/>
    </row>
    <row r="89" spans="1:5" x14ac:dyDescent="0.25">
      <c r="A89" s="139"/>
      <c r="B89" s="139"/>
      <c r="C89" s="139"/>
      <c r="D89" s="139"/>
      <c r="E89" s="139"/>
    </row>
    <row r="90" spans="1:5" x14ac:dyDescent="0.25">
      <c r="A90" s="139"/>
      <c r="B90" s="139"/>
      <c r="C90" s="139"/>
      <c r="D90" s="139"/>
      <c r="E90" s="139"/>
    </row>
    <row r="91" spans="1:5" x14ac:dyDescent="0.25">
      <c r="A91" s="139"/>
      <c r="B91" s="139"/>
      <c r="C91" s="139"/>
      <c r="D91" s="139"/>
      <c r="E91" s="139"/>
    </row>
    <row r="92" spans="1:5" x14ac:dyDescent="0.25">
      <c r="A92" s="139"/>
      <c r="B92" s="139"/>
      <c r="C92" s="139"/>
      <c r="D92" s="139"/>
      <c r="E92" s="139"/>
    </row>
    <row r="93" spans="1:5" x14ac:dyDescent="0.25">
      <c r="A93" s="139"/>
      <c r="B93" s="139"/>
      <c r="C93" s="139"/>
      <c r="D93" s="139"/>
      <c r="E93" s="139"/>
    </row>
    <row r="94" spans="1:5" x14ac:dyDescent="0.25">
      <c r="A94" s="139"/>
      <c r="B94" s="139"/>
      <c r="C94" s="139"/>
      <c r="D94" s="139"/>
      <c r="E94" s="139"/>
    </row>
    <row r="95" spans="1:5" x14ac:dyDescent="0.25">
      <c r="A95" s="139"/>
      <c r="B95" s="139"/>
      <c r="C95" s="139"/>
      <c r="D95" s="139"/>
      <c r="E95" s="139"/>
    </row>
    <row r="96" spans="1:5" x14ac:dyDescent="0.25">
      <c r="A96" s="139"/>
      <c r="B96" s="139"/>
      <c r="C96" s="139"/>
      <c r="D96" s="139"/>
      <c r="E96" s="139"/>
    </row>
    <row r="97" spans="1:5" x14ac:dyDescent="0.25">
      <c r="A97" s="139"/>
      <c r="B97" s="139"/>
      <c r="C97" s="139"/>
      <c r="D97" s="139"/>
      <c r="E97" s="139"/>
    </row>
    <row r="98" spans="1:5" x14ac:dyDescent="0.25">
      <c r="A98" s="139"/>
      <c r="B98" s="139"/>
      <c r="C98" s="139"/>
      <c r="D98" s="139"/>
      <c r="E98" s="139"/>
    </row>
    <row r="99" spans="1:5" x14ac:dyDescent="0.25">
      <c r="A99" s="139"/>
      <c r="B99" s="139"/>
      <c r="C99" s="139"/>
      <c r="D99" s="139"/>
      <c r="E99" s="139"/>
    </row>
    <row r="100" spans="1:5" x14ac:dyDescent="0.25">
      <c r="A100" s="139"/>
      <c r="B100" s="139"/>
      <c r="C100" s="139"/>
      <c r="D100" s="139"/>
      <c r="E100" s="139"/>
    </row>
    <row r="101" spans="1:5" x14ac:dyDescent="0.25">
      <c r="A101" s="139"/>
      <c r="B101" s="139"/>
      <c r="C101" s="139"/>
      <c r="D101" s="139"/>
      <c r="E101" s="139"/>
    </row>
    <row r="102" spans="1:5" x14ac:dyDescent="0.25">
      <c r="A102" s="139"/>
      <c r="B102" s="139"/>
      <c r="C102" s="139"/>
      <c r="D102" s="139"/>
      <c r="E102" s="139"/>
    </row>
    <row r="103" spans="1:5" x14ac:dyDescent="0.25">
      <c r="A103" s="139"/>
      <c r="B103" s="139"/>
      <c r="C103" s="139"/>
      <c r="D103" s="139"/>
      <c r="E103" s="139"/>
    </row>
    <row r="104" spans="1:5" x14ac:dyDescent="0.25">
      <c r="A104" s="139"/>
      <c r="B104" s="139"/>
      <c r="C104" s="139"/>
      <c r="D104" s="139"/>
      <c r="E104" s="139"/>
    </row>
    <row r="105" spans="1:5" x14ac:dyDescent="0.25">
      <c r="A105" s="139"/>
      <c r="B105" s="139"/>
      <c r="C105" s="139"/>
      <c r="D105" s="139"/>
      <c r="E105" s="139"/>
    </row>
    <row r="106" spans="1:5" x14ac:dyDescent="0.25">
      <c r="A106" s="139"/>
      <c r="B106" s="139"/>
      <c r="C106" s="139"/>
      <c r="D106" s="139"/>
      <c r="E106" s="139"/>
    </row>
    <row r="107" spans="1:5" x14ac:dyDescent="0.25">
      <c r="A107" s="139"/>
      <c r="B107" s="139"/>
      <c r="C107" s="139"/>
      <c r="D107" s="139"/>
      <c r="E107" s="139"/>
    </row>
    <row r="108" spans="1:5" x14ac:dyDescent="0.25">
      <c r="A108" s="139"/>
      <c r="B108" s="139"/>
      <c r="C108" s="139"/>
      <c r="D108" s="139"/>
      <c r="E108" s="139"/>
    </row>
    <row r="109" spans="1:5" x14ac:dyDescent="0.25">
      <c r="A109" s="139"/>
      <c r="B109" s="139"/>
      <c r="C109" s="139"/>
      <c r="D109" s="139"/>
      <c r="E109" s="139"/>
    </row>
    <row r="110" spans="1:5" x14ac:dyDescent="0.25">
      <c r="A110" s="139"/>
      <c r="B110" s="139"/>
      <c r="C110" s="139"/>
      <c r="D110" s="139"/>
      <c r="E110" s="139"/>
    </row>
    <row r="111" spans="1:5" x14ac:dyDescent="0.25">
      <c r="A111" s="139"/>
      <c r="B111" s="139"/>
      <c r="C111" s="139"/>
      <c r="D111" s="139"/>
      <c r="E111" s="139"/>
    </row>
    <row r="112" spans="1:5" x14ac:dyDescent="0.25">
      <c r="A112" s="139"/>
      <c r="B112" s="139"/>
      <c r="C112" s="139"/>
      <c r="D112" s="139"/>
      <c r="E112" s="139"/>
    </row>
    <row r="113" spans="1:5" x14ac:dyDescent="0.25">
      <c r="A113" s="139"/>
      <c r="B113" s="139"/>
      <c r="C113" s="139"/>
      <c r="D113" s="139"/>
      <c r="E113" s="139"/>
    </row>
    <row r="114" spans="1:5" x14ac:dyDescent="0.25">
      <c r="A114" s="139"/>
      <c r="B114" s="139"/>
      <c r="C114" s="139"/>
      <c r="D114" s="139"/>
      <c r="E114" s="139"/>
    </row>
    <row r="115" spans="1:5" x14ac:dyDescent="0.25">
      <c r="A115" s="139"/>
      <c r="B115" s="139"/>
      <c r="C115" s="139"/>
      <c r="D115" s="139"/>
      <c r="E115" s="139"/>
    </row>
    <row r="116" spans="1:5" x14ac:dyDescent="0.25">
      <c r="A116" s="139"/>
      <c r="B116" s="139"/>
      <c r="C116" s="139"/>
      <c r="D116" s="139"/>
      <c r="E116" s="139"/>
    </row>
    <row r="117" spans="1:5" x14ac:dyDescent="0.25">
      <c r="A117" s="139"/>
      <c r="B117" s="139"/>
      <c r="C117" s="139"/>
      <c r="D117" s="139"/>
      <c r="E117" s="139"/>
    </row>
    <row r="118" spans="1:5" x14ac:dyDescent="0.25">
      <c r="A118" s="139"/>
      <c r="B118" s="139"/>
      <c r="C118" s="139"/>
      <c r="D118" s="139"/>
      <c r="E118" s="139"/>
    </row>
    <row r="119" spans="1:5" x14ac:dyDescent="0.25">
      <c r="A119" s="139"/>
      <c r="B119" s="139"/>
      <c r="C119" s="139"/>
      <c r="D119" s="139"/>
      <c r="E119" s="139"/>
    </row>
    <row r="120" spans="1:5" x14ac:dyDescent="0.25">
      <c r="A120" s="139"/>
      <c r="B120" s="139"/>
      <c r="C120" s="139"/>
      <c r="D120" s="139"/>
      <c r="E120" s="139"/>
    </row>
    <row r="121" spans="1:5" x14ac:dyDescent="0.25">
      <c r="A121" s="139"/>
      <c r="B121" s="139"/>
      <c r="C121" s="139"/>
      <c r="D121" s="139"/>
      <c r="E121" s="139"/>
    </row>
    <row r="122" spans="1:5" x14ac:dyDescent="0.25">
      <c r="A122" s="139"/>
      <c r="B122" s="139"/>
      <c r="C122" s="139"/>
      <c r="D122" s="139"/>
      <c r="E122" s="139"/>
    </row>
    <row r="123" spans="1:5" x14ac:dyDescent="0.25">
      <c r="A123" s="139"/>
      <c r="B123" s="139"/>
      <c r="C123" s="139"/>
      <c r="D123" s="139"/>
      <c r="E123" s="139"/>
    </row>
    <row r="124" spans="1:5" x14ac:dyDescent="0.25">
      <c r="A124" s="139"/>
      <c r="B124" s="139"/>
      <c r="C124" s="139"/>
      <c r="D124" s="139"/>
      <c r="E124" s="139"/>
    </row>
    <row r="125" spans="1:5" x14ac:dyDescent="0.25">
      <c r="A125" s="139"/>
      <c r="B125" s="139"/>
      <c r="C125" s="139"/>
      <c r="D125" s="139"/>
      <c r="E125" s="139"/>
    </row>
    <row r="126" spans="1:5" x14ac:dyDescent="0.25">
      <c r="A126" s="139"/>
      <c r="B126" s="139"/>
      <c r="C126" s="139"/>
      <c r="D126" s="139"/>
      <c r="E126" s="139"/>
    </row>
    <row r="127" spans="1:5" x14ac:dyDescent="0.25">
      <c r="A127" s="139"/>
      <c r="B127" s="139"/>
      <c r="C127" s="139"/>
      <c r="D127" s="139"/>
      <c r="E127" s="139"/>
    </row>
    <row r="128" spans="1:5" x14ac:dyDescent="0.25">
      <c r="A128" s="139"/>
      <c r="B128" s="139"/>
      <c r="C128" s="139"/>
      <c r="D128" s="139"/>
      <c r="E128" s="139"/>
    </row>
    <row r="129" spans="1:5" x14ac:dyDescent="0.25">
      <c r="A129" s="139"/>
      <c r="B129" s="139"/>
      <c r="C129" s="139"/>
      <c r="D129" s="139"/>
      <c r="E129" s="139"/>
    </row>
    <row r="130" spans="1:5" x14ac:dyDescent="0.25">
      <c r="A130" s="139"/>
      <c r="B130" s="139"/>
      <c r="C130" s="139"/>
      <c r="D130" s="139"/>
      <c r="E130" s="139"/>
    </row>
    <row r="131" spans="1:5" x14ac:dyDescent="0.25">
      <c r="A131" s="139"/>
      <c r="B131" s="139"/>
      <c r="C131" s="139"/>
      <c r="D131" s="139"/>
      <c r="E131" s="139"/>
    </row>
    <row r="132" spans="1:5" x14ac:dyDescent="0.25">
      <c r="A132" s="139"/>
      <c r="B132" s="139"/>
      <c r="C132" s="139"/>
      <c r="D132" s="139"/>
      <c r="E132" s="139"/>
    </row>
    <row r="133" spans="1:5" x14ac:dyDescent="0.25">
      <c r="A133" s="139"/>
      <c r="B133" s="139"/>
      <c r="C133" s="139"/>
      <c r="D133" s="139"/>
      <c r="E133" s="139"/>
    </row>
    <row r="134" spans="1:5" x14ac:dyDescent="0.25">
      <c r="A134" s="139"/>
      <c r="B134" s="139"/>
      <c r="C134" s="139"/>
      <c r="D134" s="139"/>
      <c r="E134" s="139"/>
    </row>
    <row r="135" spans="1:5" x14ac:dyDescent="0.25">
      <c r="A135" s="139"/>
      <c r="B135" s="139"/>
      <c r="C135" s="139"/>
      <c r="D135" s="139"/>
      <c r="E135" s="139"/>
    </row>
    <row r="136" spans="1:5" x14ac:dyDescent="0.25">
      <c r="A136" s="139"/>
      <c r="B136" s="139"/>
      <c r="C136" s="139"/>
      <c r="D136" s="139"/>
      <c r="E136" s="139"/>
    </row>
    <row r="137" spans="1:5" x14ac:dyDescent="0.25">
      <c r="A137" s="139"/>
      <c r="B137" s="139"/>
      <c r="C137" s="139"/>
      <c r="D137" s="139"/>
      <c r="E137" s="139"/>
    </row>
    <row r="138" spans="1:5" x14ac:dyDescent="0.25">
      <c r="A138" s="139"/>
      <c r="B138" s="139"/>
      <c r="C138" s="139"/>
      <c r="D138" s="139"/>
      <c r="E138" s="139"/>
    </row>
    <row r="139" spans="1:5" x14ac:dyDescent="0.25">
      <c r="A139" s="139"/>
      <c r="B139" s="139"/>
      <c r="C139" s="139"/>
      <c r="D139" s="139"/>
      <c r="E139" s="139"/>
    </row>
    <row r="140" spans="1:5" x14ac:dyDescent="0.25">
      <c r="A140" s="139"/>
      <c r="B140" s="139"/>
      <c r="C140" s="139"/>
      <c r="D140" s="139"/>
      <c r="E140" s="139"/>
    </row>
    <row r="141" spans="1:5" x14ac:dyDescent="0.25">
      <c r="A141" s="139"/>
      <c r="B141" s="139"/>
      <c r="C141" s="139"/>
      <c r="D141" s="139"/>
      <c r="E141" s="139"/>
    </row>
    <row r="142" spans="1:5" x14ac:dyDescent="0.25">
      <c r="A142" s="139"/>
      <c r="B142" s="139"/>
      <c r="C142" s="139"/>
      <c r="D142" s="139"/>
      <c r="E142" s="139"/>
    </row>
    <row r="143" spans="1:5" x14ac:dyDescent="0.25">
      <c r="A143" s="139"/>
      <c r="B143" s="139"/>
      <c r="C143" s="139"/>
      <c r="D143" s="139"/>
      <c r="E143" s="139"/>
    </row>
    <row r="144" spans="1:5" x14ac:dyDescent="0.25">
      <c r="A144" s="139"/>
      <c r="B144" s="139"/>
      <c r="C144" s="139"/>
      <c r="D144" s="139"/>
      <c r="E144" s="139"/>
    </row>
    <row r="145" spans="1:5" x14ac:dyDescent="0.25">
      <c r="A145" s="139"/>
      <c r="B145" s="139"/>
      <c r="C145" s="139"/>
      <c r="D145" s="139"/>
      <c r="E145" s="139"/>
    </row>
    <row r="146" spans="1:5" x14ac:dyDescent="0.25">
      <c r="A146" s="139"/>
      <c r="B146" s="139"/>
      <c r="C146" s="139"/>
      <c r="D146" s="139"/>
      <c r="E146" s="139"/>
    </row>
    <row r="147" spans="1:5" x14ac:dyDescent="0.25">
      <c r="A147" s="139"/>
      <c r="B147" s="139"/>
      <c r="C147" s="139"/>
      <c r="D147" s="139"/>
      <c r="E147" s="139"/>
    </row>
    <row r="148" spans="1:5" x14ac:dyDescent="0.25">
      <c r="A148" s="139"/>
      <c r="B148" s="139"/>
      <c r="C148" s="139"/>
      <c r="D148" s="139"/>
      <c r="E148" s="139"/>
    </row>
    <row r="149" spans="1:5" x14ac:dyDescent="0.25">
      <c r="A149" s="139"/>
      <c r="B149" s="139"/>
      <c r="C149" s="139"/>
      <c r="D149" s="139"/>
      <c r="E149" s="139"/>
    </row>
    <row r="150" spans="1:5" x14ac:dyDescent="0.25">
      <c r="A150" s="139"/>
      <c r="B150" s="139"/>
      <c r="C150" s="139"/>
      <c r="D150" s="139"/>
      <c r="E150" s="139"/>
    </row>
    <row r="151" spans="1:5" x14ac:dyDescent="0.25">
      <c r="A151" s="139"/>
      <c r="B151" s="139"/>
      <c r="C151" s="139"/>
      <c r="D151" s="139"/>
      <c r="E151" s="139"/>
    </row>
    <row r="152" spans="1:5" x14ac:dyDescent="0.25">
      <c r="A152" s="139"/>
      <c r="B152" s="139"/>
      <c r="C152" s="139"/>
      <c r="D152" s="139"/>
      <c r="E152" s="139"/>
    </row>
    <row r="153" spans="1:5" x14ac:dyDescent="0.25">
      <c r="A153" s="139"/>
      <c r="B153" s="139"/>
      <c r="C153" s="139"/>
      <c r="D153" s="139"/>
      <c r="E153" s="139"/>
    </row>
    <row r="154" spans="1:5" x14ac:dyDescent="0.25">
      <c r="A154" s="139"/>
      <c r="B154" s="139"/>
      <c r="C154" s="139"/>
      <c r="D154" s="139"/>
      <c r="E154" s="139"/>
    </row>
    <row r="155" spans="1:5" x14ac:dyDescent="0.25">
      <c r="A155" s="139"/>
      <c r="B155" s="139"/>
      <c r="C155" s="139"/>
      <c r="D155" s="139"/>
      <c r="E155" s="139"/>
    </row>
    <row r="156" spans="1:5" x14ac:dyDescent="0.25">
      <c r="A156" s="139"/>
      <c r="B156" s="139"/>
      <c r="C156" s="139"/>
      <c r="D156" s="139"/>
      <c r="E156" s="139"/>
    </row>
    <row r="157" spans="1:5" x14ac:dyDescent="0.25">
      <c r="A157" s="139"/>
      <c r="B157" s="139"/>
      <c r="C157" s="139"/>
      <c r="D157" s="139"/>
      <c r="E157" s="139"/>
    </row>
    <row r="158" spans="1:5" x14ac:dyDescent="0.25">
      <c r="A158" s="139"/>
      <c r="B158" s="139"/>
      <c r="C158" s="139"/>
      <c r="D158" s="139"/>
      <c r="E158" s="139"/>
    </row>
    <row r="159" spans="1:5" x14ac:dyDescent="0.25">
      <c r="A159" s="139"/>
      <c r="B159" s="139"/>
      <c r="C159" s="139"/>
      <c r="D159" s="139"/>
      <c r="E159" s="139"/>
    </row>
    <row r="160" spans="1:5" x14ac:dyDescent="0.25">
      <c r="A160" s="139"/>
      <c r="B160" s="139"/>
      <c r="C160" s="139"/>
      <c r="D160" s="139"/>
      <c r="E160" s="139"/>
    </row>
    <row r="161" spans="1:5" x14ac:dyDescent="0.25">
      <c r="A161" s="139"/>
      <c r="B161" s="139"/>
      <c r="C161" s="139"/>
      <c r="D161" s="139"/>
      <c r="E161" s="139"/>
    </row>
    <row r="162" spans="1:5" x14ac:dyDescent="0.25">
      <c r="A162" s="139"/>
      <c r="B162" s="139"/>
      <c r="C162" s="139"/>
      <c r="D162" s="139"/>
      <c r="E162" s="139"/>
    </row>
    <row r="163" spans="1:5" x14ac:dyDescent="0.25">
      <c r="A163" s="139"/>
      <c r="B163" s="139"/>
      <c r="C163" s="139"/>
      <c r="D163" s="139"/>
      <c r="E163" s="139"/>
    </row>
    <row r="164" spans="1:5" x14ac:dyDescent="0.25">
      <c r="A164" s="139"/>
      <c r="B164" s="139"/>
      <c r="C164" s="139"/>
      <c r="D164" s="139"/>
      <c r="E164" s="139"/>
    </row>
    <row r="165" spans="1:5" x14ac:dyDescent="0.25">
      <c r="A165" s="139"/>
      <c r="B165" s="139"/>
      <c r="C165" s="139"/>
      <c r="D165" s="139"/>
      <c r="E165" s="139"/>
    </row>
    <row r="166" spans="1:5" x14ac:dyDescent="0.25">
      <c r="A166" s="139"/>
      <c r="B166" s="139"/>
      <c r="C166" s="139"/>
      <c r="D166" s="139"/>
      <c r="E166" s="139"/>
    </row>
    <row r="167" spans="1:5" x14ac:dyDescent="0.25">
      <c r="A167" s="139"/>
      <c r="B167" s="139"/>
      <c r="C167" s="139"/>
      <c r="D167" s="139"/>
      <c r="E167" s="139"/>
    </row>
    <row r="168" spans="1:5" x14ac:dyDescent="0.25">
      <c r="A168" s="139"/>
      <c r="B168" s="139"/>
      <c r="C168" s="139"/>
      <c r="D168" s="139"/>
      <c r="E168" s="139"/>
    </row>
    <row r="169" spans="1:5" x14ac:dyDescent="0.25">
      <c r="A169" s="139"/>
      <c r="B169" s="139"/>
      <c r="C169" s="139"/>
      <c r="D169" s="139"/>
      <c r="E169" s="139"/>
    </row>
    <row r="170" spans="1:5" x14ac:dyDescent="0.25">
      <c r="A170" s="139"/>
      <c r="B170" s="139"/>
      <c r="C170" s="139"/>
      <c r="D170" s="139"/>
      <c r="E170" s="139"/>
    </row>
    <row r="171" spans="1:5" x14ac:dyDescent="0.25">
      <c r="A171" s="139"/>
      <c r="B171" s="139"/>
      <c r="C171" s="139"/>
      <c r="D171" s="139"/>
      <c r="E171" s="139"/>
    </row>
    <row r="172" spans="1:5" x14ac:dyDescent="0.25">
      <c r="A172" s="139"/>
      <c r="B172" s="139"/>
      <c r="C172" s="139"/>
      <c r="D172" s="139"/>
      <c r="E172" s="139"/>
    </row>
    <row r="173" spans="1:5" x14ac:dyDescent="0.25">
      <c r="A173" s="139"/>
      <c r="B173" s="139"/>
      <c r="C173" s="139"/>
      <c r="D173" s="139"/>
      <c r="E173" s="139"/>
    </row>
    <row r="174" spans="1:5" x14ac:dyDescent="0.25">
      <c r="A174" s="139"/>
      <c r="B174" s="139"/>
      <c r="C174" s="139"/>
      <c r="D174" s="139"/>
      <c r="E174" s="139"/>
    </row>
    <row r="175" spans="1:5" x14ac:dyDescent="0.25">
      <c r="A175" s="139"/>
      <c r="B175" s="139"/>
      <c r="C175" s="139"/>
      <c r="D175" s="139"/>
      <c r="E175" s="139"/>
    </row>
    <row r="176" spans="1:5" x14ac:dyDescent="0.25">
      <c r="A176" s="139"/>
      <c r="B176" s="139"/>
      <c r="C176" s="139"/>
      <c r="D176" s="139"/>
      <c r="E176" s="139"/>
    </row>
    <row r="177" spans="1:5" x14ac:dyDescent="0.25">
      <c r="A177" s="139"/>
      <c r="B177" s="139"/>
      <c r="C177" s="139"/>
      <c r="D177" s="139"/>
      <c r="E177" s="139"/>
    </row>
    <row r="178" spans="1:5" x14ac:dyDescent="0.25">
      <c r="A178" s="139"/>
      <c r="B178" s="139"/>
      <c r="C178" s="139"/>
      <c r="D178" s="139"/>
      <c r="E178" s="139"/>
    </row>
    <row r="179" spans="1:5" x14ac:dyDescent="0.25">
      <c r="A179" s="139"/>
      <c r="B179" s="139"/>
      <c r="C179" s="139"/>
      <c r="D179" s="139"/>
      <c r="E179" s="139"/>
    </row>
    <row r="180" spans="1:5" x14ac:dyDescent="0.25">
      <c r="A180" s="139"/>
      <c r="B180" s="139"/>
      <c r="C180" s="139"/>
      <c r="D180" s="139"/>
      <c r="E180" s="139"/>
    </row>
    <row r="181" spans="1:5" x14ac:dyDescent="0.25">
      <c r="A181" s="139"/>
      <c r="B181" s="139"/>
      <c r="C181" s="139"/>
      <c r="D181" s="139"/>
      <c r="E181" s="139"/>
    </row>
    <row r="182" spans="1:5" x14ac:dyDescent="0.25">
      <c r="A182" s="139"/>
      <c r="B182" s="139"/>
      <c r="C182" s="139"/>
      <c r="D182" s="139"/>
      <c r="E182" s="139"/>
    </row>
    <row r="183" spans="1:5" x14ac:dyDescent="0.25">
      <c r="A183" s="139"/>
      <c r="B183" s="139"/>
      <c r="C183" s="139"/>
      <c r="D183" s="139"/>
      <c r="E183" s="139"/>
    </row>
    <row r="184" spans="1:5" x14ac:dyDescent="0.25">
      <c r="A184" s="139"/>
      <c r="B184" s="139"/>
      <c r="C184" s="139"/>
      <c r="D184" s="139"/>
      <c r="E184" s="139"/>
    </row>
    <row r="185" spans="1:5" x14ac:dyDescent="0.25">
      <c r="A185" s="139"/>
      <c r="B185" s="139"/>
      <c r="C185" s="139"/>
      <c r="D185" s="139"/>
      <c r="E185" s="139"/>
    </row>
    <row r="186" spans="1:5" x14ac:dyDescent="0.25">
      <c r="A186" s="139"/>
      <c r="B186" s="139"/>
      <c r="C186" s="139"/>
      <c r="D186" s="139"/>
      <c r="E186" s="139"/>
    </row>
    <row r="187" spans="1:5" x14ac:dyDescent="0.25">
      <c r="A187" s="139"/>
      <c r="B187" s="139"/>
      <c r="C187" s="139"/>
      <c r="D187" s="139"/>
      <c r="E187" s="139"/>
    </row>
    <row r="188" spans="1:5" x14ac:dyDescent="0.25">
      <c r="A188" s="139"/>
      <c r="B188" s="139"/>
      <c r="C188" s="139"/>
      <c r="D188" s="139"/>
      <c r="E188" s="139"/>
    </row>
    <row r="189" spans="1:5" x14ac:dyDescent="0.25">
      <c r="A189" s="139"/>
      <c r="B189" s="139"/>
      <c r="C189" s="139"/>
      <c r="D189" s="139"/>
      <c r="E189" s="139"/>
    </row>
    <row r="190" spans="1:5" x14ac:dyDescent="0.25">
      <c r="A190" s="139"/>
      <c r="B190" s="139"/>
      <c r="C190" s="139"/>
      <c r="D190" s="139"/>
      <c r="E190" s="139"/>
    </row>
    <row r="191" spans="1:5" x14ac:dyDescent="0.25">
      <c r="A191" s="139"/>
      <c r="B191" s="139"/>
      <c r="C191" s="139"/>
      <c r="D191" s="139"/>
      <c r="E191" s="139"/>
    </row>
    <row r="192" spans="1:5" x14ac:dyDescent="0.25">
      <c r="A192" s="139"/>
      <c r="B192" s="139"/>
      <c r="C192" s="139"/>
      <c r="D192" s="139"/>
      <c r="E192" s="139"/>
    </row>
    <row r="193" spans="1:5" x14ac:dyDescent="0.25">
      <c r="A193" s="139"/>
      <c r="B193" s="139"/>
      <c r="C193" s="139"/>
      <c r="D193" s="139"/>
      <c r="E193" s="139"/>
    </row>
    <row r="194" spans="1:5" x14ac:dyDescent="0.25">
      <c r="A194" s="139"/>
      <c r="B194" s="139"/>
      <c r="C194" s="139"/>
      <c r="D194" s="139"/>
      <c r="E194" s="139"/>
    </row>
    <row r="195" spans="1:5" x14ac:dyDescent="0.25">
      <c r="A195" s="139"/>
      <c r="B195" s="139"/>
      <c r="C195" s="139"/>
      <c r="D195" s="139"/>
      <c r="E195" s="139"/>
    </row>
    <row r="196" spans="1:5" x14ac:dyDescent="0.25">
      <c r="A196" s="139"/>
      <c r="B196" s="139"/>
      <c r="C196" s="139"/>
      <c r="D196" s="139"/>
      <c r="E196" s="139"/>
    </row>
    <row r="197" spans="1:5" x14ac:dyDescent="0.25">
      <c r="A197" s="139"/>
      <c r="B197" s="139"/>
      <c r="C197" s="139"/>
      <c r="D197" s="139"/>
      <c r="E197" s="139"/>
    </row>
    <row r="198" spans="1:5" x14ac:dyDescent="0.25">
      <c r="A198" s="139"/>
      <c r="B198" s="139"/>
      <c r="C198" s="139"/>
      <c r="D198" s="139"/>
      <c r="E198" s="139"/>
    </row>
    <row r="199" spans="1:5" x14ac:dyDescent="0.25">
      <c r="A199" s="139"/>
      <c r="B199" s="139"/>
      <c r="C199" s="139"/>
      <c r="D199" s="139"/>
      <c r="E199" s="139"/>
    </row>
    <row r="200" spans="1:5" x14ac:dyDescent="0.25">
      <c r="A200" s="139"/>
      <c r="B200" s="139"/>
      <c r="C200" s="139"/>
      <c r="D200" s="139"/>
      <c r="E200" s="139"/>
    </row>
    <row r="201" spans="1:5" x14ac:dyDescent="0.25">
      <c r="A201" s="139"/>
      <c r="B201" s="139"/>
      <c r="C201" s="139"/>
      <c r="D201" s="139"/>
      <c r="E201" s="139"/>
    </row>
    <row r="202" spans="1:5" x14ac:dyDescent="0.25">
      <c r="A202" s="139"/>
      <c r="B202" s="139"/>
      <c r="C202" s="139"/>
      <c r="D202" s="139"/>
      <c r="E202" s="139"/>
    </row>
    <row r="203" spans="1:5" x14ac:dyDescent="0.25">
      <c r="A203" s="139"/>
      <c r="B203" s="139"/>
      <c r="C203" s="139"/>
      <c r="D203" s="139"/>
      <c r="E203" s="139"/>
    </row>
    <row r="204" spans="1:5" x14ac:dyDescent="0.25">
      <c r="A204" s="139"/>
      <c r="B204" s="139"/>
      <c r="C204" s="139"/>
      <c r="D204" s="139"/>
      <c r="E204" s="139"/>
    </row>
    <row r="205" spans="1:5" x14ac:dyDescent="0.25">
      <c r="A205" s="139"/>
      <c r="B205" s="139"/>
      <c r="C205" s="139"/>
      <c r="D205" s="139"/>
      <c r="E205" s="139"/>
    </row>
    <row r="206" spans="1:5" x14ac:dyDescent="0.25">
      <c r="A206" s="139"/>
      <c r="B206" s="139"/>
      <c r="C206" s="139"/>
      <c r="D206" s="139"/>
      <c r="E206" s="139"/>
    </row>
    <row r="207" spans="1:5" x14ac:dyDescent="0.25">
      <c r="A207" s="139"/>
      <c r="B207" s="139"/>
      <c r="C207" s="139"/>
      <c r="D207" s="139"/>
      <c r="E207" s="139"/>
    </row>
    <row r="208" spans="1:5" x14ac:dyDescent="0.25">
      <c r="A208" s="139"/>
      <c r="B208" s="139"/>
      <c r="C208" s="139"/>
      <c r="D208" s="139"/>
      <c r="E208" s="139"/>
    </row>
    <row r="209" spans="1:5" x14ac:dyDescent="0.25">
      <c r="A209" s="139"/>
      <c r="B209" s="139"/>
      <c r="C209" s="139"/>
      <c r="D209" s="139"/>
      <c r="E209" s="139"/>
    </row>
    <row r="210" spans="1:5" x14ac:dyDescent="0.25">
      <c r="A210" s="139"/>
      <c r="B210" s="139"/>
      <c r="C210" s="139"/>
      <c r="D210" s="139"/>
      <c r="E210" s="139"/>
    </row>
    <row r="211" spans="1:5" x14ac:dyDescent="0.25">
      <c r="A211" s="139"/>
      <c r="B211" s="139"/>
      <c r="C211" s="139"/>
      <c r="D211" s="139"/>
      <c r="E211" s="139"/>
    </row>
    <row r="212" spans="1:5" x14ac:dyDescent="0.25">
      <c r="A212" s="139"/>
      <c r="B212" s="139"/>
      <c r="C212" s="139"/>
      <c r="D212" s="139"/>
      <c r="E212" s="139"/>
    </row>
    <row r="213" spans="1:5" x14ac:dyDescent="0.25">
      <c r="A213" s="139"/>
      <c r="B213" s="139"/>
      <c r="C213" s="139"/>
      <c r="D213" s="139"/>
      <c r="E213" s="139"/>
    </row>
    <row r="214" spans="1:5" x14ac:dyDescent="0.25">
      <c r="A214" s="139"/>
      <c r="B214" s="139"/>
      <c r="C214" s="139"/>
      <c r="D214" s="139"/>
      <c r="E214" s="139"/>
    </row>
    <row r="215" spans="1:5" x14ac:dyDescent="0.25">
      <c r="A215" s="139"/>
      <c r="B215" s="139"/>
      <c r="C215" s="139"/>
      <c r="D215" s="139"/>
      <c r="E215" s="139"/>
    </row>
    <row r="216" spans="1:5" x14ac:dyDescent="0.25">
      <c r="A216" s="139"/>
      <c r="B216" s="139"/>
      <c r="C216" s="139"/>
      <c r="D216" s="139"/>
      <c r="E216" s="139"/>
    </row>
    <row r="217" spans="1:5" x14ac:dyDescent="0.25">
      <c r="A217" s="139"/>
      <c r="B217" s="139"/>
      <c r="C217" s="139"/>
      <c r="D217" s="139"/>
      <c r="E217" s="139"/>
    </row>
    <row r="218" spans="1:5" x14ac:dyDescent="0.25">
      <c r="A218" s="139"/>
      <c r="B218" s="139"/>
      <c r="C218" s="139"/>
      <c r="D218" s="139"/>
      <c r="E218" s="139"/>
    </row>
    <row r="219" spans="1:5" x14ac:dyDescent="0.25">
      <c r="A219" s="139"/>
      <c r="B219" s="139"/>
      <c r="C219" s="139"/>
      <c r="D219" s="139"/>
      <c r="E219" s="139"/>
    </row>
    <row r="220" spans="1:5" x14ac:dyDescent="0.25">
      <c r="A220" s="139"/>
      <c r="B220" s="139"/>
      <c r="C220" s="139"/>
      <c r="D220" s="139"/>
      <c r="E220" s="139"/>
    </row>
    <row r="221" spans="1:5" x14ac:dyDescent="0.25">
      <c r="A221" s="139"/>
      <c r="B221" s="139"/>
      <c r="C221" s="139"/>
      <c r="D221" s="139"/>
      <c r="E221" s="139"/>
    </row>
    <row r="222" spans="1:5" x14ac:dyDescent="0.25">
      <c r="A222" s="139"/>
      <c r="B222" s="139"/>
      <c r="C222" s="139"/>
      <c r="D222" s="139"/>
      <c r="E222" s="139"/>
    </row>
    <row r="223" spans="1:5" x14ac:dyDescent="0.25">
      <c r="A223" s="139"/>
      <c r="B223" s="139"/>
      <c r="C223" s="139"/>
      <c r="D223" s="139"/>
      <c r="E223" s="139"/>
    </row>
    <row r="224" spans="1:5" x14ac:dyDescent="0.25">
      <c r="A224" s="139"/>
      <c r="B224" s="139"/>
      <c r="C224" s="139"/>
      <c r="D224" s="139"/>
      <c r="E224" s="139"/>
    </row>
    <row r="225" spans="1:5" x14ac:dyDescent="0.25">
      <c r="A225" s="139"/>
      <c r="B225" s="139"/>
      <c r="C225" s="139"/>
      <c r="D225" s="139"/>
      <c r="E225" s="139"/>
    </row>
    <row r="226" spans="1:5" x14ac:dyDescent="0.25">
      <c r="A226" s="139"/>
      <c r="B226" s="139"/>
      <c r="C226" s="139"/>
      <c r="D226" s="139"/>
      <c r="E226" s="139"/>
    </row>
    <row r="227" spans="1:5" x14ac:dyDescent="0.25">
      <c r="A227" s="139"/>
      <c r="B227" s="139"/>
      <c r="C227" s="139"/>
      <c r="D227" s="139"/>
      <c r="E227" s="139"/>
    </row>
    <row r="228" spans="1:5" x14ac:dyDescent="0.25">
      <c r="A228" s="139"/>
      <c r="B228" s="139"/>
      <c r="C228" s="139"/>
      <c r="D228" s="139"/>
      <c r="E228" s="139"/>
    </row>
    <row r="229" spans="1:5" x14ac:dyDescent="0.25">
      <c r="A229" s="139"/>
      <c r="B229" s="139"/>
      <c r="C229" s="139"/>
      <c r="D229" s="139"/>
      <c r="E229" s="139"/>
    </row>
    <row r="230" spans="1:5" x14ac:dyDescent="0.25">
      <c r="A230" s="139"/>
      <c r="B230" s="139"/>
      <c r="C230" s="139"/>
      <c r="D230" s="139"/>
      <c r="E230" s="139"/>
    </row>
    <row r="231" spans="1:5" x14ac:dyDescent="0.25">
      <c r="A231" s="139"/>
      <c r="B231" s="139"/>
      <c r="C231" s="139"/>
      <c r="D231" s="139"/>
      <c r="E231" s="139"/>
    </row>
    <row r="232" spans="1:5" x14ac:dyDescent="0.25">
      <c r="A232" s="139"/>
      <c r="B232" s="139"/>
      <c r="C232" s="139"/>
      <c r="D232" s="139"/>
      <c r="E232" s="139"/>
    </row>
    <row r="233" spans="1:5" x14ac:dyDescent="0.25">
      <c r="A233" s="139"/>
      <c r="B233" s="139"/>
      <c r="C233" s="139"/>
      <c r="D233" s="139"/>
      <c r="E233" s="139"/>
    </row>
    <row r="234" spans="1:5" x14ac:dyDescent="0.25">
      <c r="A234" s="139"/>
      <c r="B234" s="139"/>
      <c r="C234" s="139"/>
      <c r="D234" s="139"/>
      <c r="E234" s="139"/>
    </row>
    <row r="235" spans="1:5" x14ac:dyDescent="0.25">
      <c r="A235" s="139"/>
      <c r="B235" s="139"/>
      <c r="C235" s="139"/>
      <c r="D235" s="139"/>
      <c r="E235" s="139"/>
    </row>
    <row r="236" spans="1:5" x14ac:dyDescent="0.25">
      <c r="A236" s="139"/>
      <c r="B236" s="139"/>
      <c r="C236" s="139"/>
      <c r="D236" s="139"/>
      <c r="E236" s="139"/>
    </row>
    <row r="237" spans="1:5" x14ac:dyDescent="0.25">
      <c r="A237" s="139"/>
      <c r="B237" s="139"/>
      <c r="C237" s="139"/>
      <c r="D237" s="139"/>
      <c r="E237" s="139"/>
    </row>
    <row r="238" spans="1:5" x14ac:dyDescent="0.25">
      <c r="A238" s="139"/>
      <c r="B238" s="139"/>
      <c r="C238" s="139"/>
      <c r="D238" s="139"/>
      <c r="E238" s="139"/>
    </row>
    <row r="239" spans="1:5" x14ac:dyDescent="0.25">
      <c r="A239" s="139"/>
      <c r="B239" s="139"/>
      <c r="C239" s="139"/>
      <c r="D239" s="139"/>
      <c r="E239" s="139"/>
    </row>
    <row r="240" spans="1:5" x14ac:dyDescent="0.25">
      <c r="A240" s="139"/>
      <c r="B240" s="139"/>
      <c r="C240" s="139"/>
      <c r="D240" s="139"/>
      <c r="E240" s="139"/>
    </row>
    <row r="241" spans="1:5" x14ac:dyDescent="0.25">
      <c r="A241" s="139"/>
      <c r="B241" s="139"/>
      <c r="C241" s="139"/>
      <c r="D241" s="139"/>
      <c r="E241" s="139"/>
    </row>
    <row r="242" spans="1:5" x14ac:dyDescent="0.25">
      <c r="A242" s="139"/>
      <c r="B242" s="139"/>
      <c r="C242" s="139"/>
      <c r="D242" s="139"/>
      <c r="E242" s="139"/>
    </row>
    <row r="243" spans="1:5" x14ac:dyDescent="0.25">
      <c r="A243" s="139"/>
      <c r="B243" s="139"/>
      <c r="C243" s="139"/>
      <c r="D243" s="139"/>
      <c r="E243" s="139"/>
    </row>
    <row r="244" spans="1:5" x14ac:dyDescent="0.25">
      <c r="A244" s="139"/>
      <c r="B244" s="139"/>
      <c r="C244" s="139"/>
      <c r="D244" s="139"/>
      <c r="E244" s="139"/>
    </row>
    <row r="245" spans="1:5" x14ac:dyDescent="0.25">
      <c r="A245" s="139"/>
      <c r="B245" s="139"/>
      <c r="C245" s="139"/>
      <c r="D245" s="139"/>
      <c r="E245" s="139"/>
    </row>
    <row r="246" spans="1:5" x14ac:dyDescent="0.25">
      <c r="A246" s="139"/>
      <c r="B246" s="139"/>
      <c r="C246" s="139"/>
      <c r="D246" s="139"/>
      <c r="E246" s="139"/>
    </row>
    <row r="247" spans="1:5" x14ac:dyDescent="0.25">
      <c r="A247" s="139"/>
      <c r="B247" s="139"/>
      <c r="C247" s="139"/>
      <c r="D247" s="139"/>
      <c r="E247" s="139"/>
    </row>
    <row r="248" spans="1:5" x14ac:dyDescent="0.25">
      <c r="A248" s="139"/>
      <c r="B248" s="139"/>
      <c r="C248" s="139"/>
      <c r="D248" s="139"/>
      <c r="E248" s="139"/>
    </row>
    <row r="249" spans="1:5" x14ac:dyDescent="0.25">
      <c r="A249" s="139"/>
      <c r="B249" s="139"/>
      <c r="C249" s="139"/>
      <c r="D249" s="139"/>
      <c r="E249" s="139"/>
    </row>
    <row r="250" spans="1:5" x14ac:dyDescent="0.25">
      <c r="A250" s="139"/>
      <c r="B250" s="139"/>
      <c r="C250" s="139"/>
      <c r="D250" s="139"/>
      <c r="E250" s="139"/>
    </row>
    <row r="251" spans="1:5" x14ac:dyDescent="0.25">
      <c r="A251" s="139"/>
      <c r="B251" s="139"/>
      <c r="C251" s="139"/>
      <c r="D251" s="139"/>
      <c r="E251" s="139"/>
    </row>
    <row r="252" spans="1:5" x14ac:dyDescent="0.25">
      <c r="A252" s="139"/>
      <c r="B252" s="139"/>
      <c r="C252" s="139"/>
      <c r="D252" s="139"/>
      <c r="E252" s="139"/>
    </row>
    <row r="253" spans="1:5" x14ac:dyDescent="0.25">
      <c r="A253" s="139"/>
      <c r="B253" s="139"/>
      <c r="C253" s="139"/>
      <c r="D253" s="139"/>
      <c r="E253" s="139"/>
    </row>
    <row r="254" spans="1:5" x14ac:dyDescent="0.25">
      <c r="A254" s="139"/>
      <c r="B254" s="139"/>
      <c r="C254" s="139"/>
      <c r="D254" s="139"/>
      <c r="E254" s="139"/>
    </row>
    <row r="255" spans="1:5" x14ac:dyDescent="0.25">
      <c r="A255" s="139"/>
      <c r="B255" s="139"/>
      <c r="C255" s="139"/>
      <c r="D255" s="139"/>
      <c r="E255" s="139"/>
    </row>
    <row r="256" spans="1:5" x14ac:dyDescent="0.25">
      <c r="A256" s="139"/>
      <c r="B256" s="139"/>
      <c r="C256" s="139"/>
      <c r="D256" s="139"/>
      <c r="E256" s="139"/>
    </row>
    <row r="257" spans="1:5" x14ac:dyDescent="0.25">
      <c r="A257" s="139"/>
      <c r="B257" s="139"/>
      <c r="C257" s="139"/>
      <c r="D257" s="139"/>
      <c r="E257" s="139"/>
    </row>
    <row r="258" spans="1:5" x14ac:dyDescent="0.25">
      <c r="A258" s="139"/>
      <c r="B258" s="139"/>
      <c r="C258" s="139"/>
      <c r="D258" s="139"/>
      <c r="E258" s="139"/>
    </row>
    <row r="259" spans="1:5" x14ac:dyDescent="0.25">
      <c r="A259" s="139"/>
      <c r="B259" s="139"/>
      <c r="C259" s="139"/>
      <c r="D259" s="139"/>
      <c r="E259" s="139"/>
    </row>
    <row r="260" spans="1:5" x14ac:dyDescent="0.25">
      <c r="A260" s="139"/>
      <c r="B260" s="139"/>
      <c r="C260" s="139"/>
      <c r="D260" s="139"/>
      <c r="E260" s="139"/>
    </row>
    <row r="261" spans="1:5" x14ac:dyDescent="0.25">
      <c r="A261" s="139"/>
      <c r="B261" s="139"/>
      <c r="C261" s="139"/>
      <c r="D261" s="139"/>
      <c r="E261" s="139"/>
    </row>
    <row r="262" spans="1:5" x14ac:dyDescent="0.25">
      <c r="A262" s="139"/>
      <c r="B262" s="139"/>
      <c r="C262" s="139"/>
      <c r="D262" s="139"/>
      <c r="E262" s="139"/>
    </row>
    <row r="263" spans="1:5" x14ac:dyDescent="0.25">
      <c r="A263" s="139"/>
      <c r="B263" s="139"/>
      <c r="C263" s="139"/>
      <c r="D263" s="139"/>
      <c r="E263" s="139"/>
    </row>
    <row r="264" spans="1:5" x14ac:dyDescent="0.25">
      <c r="A264" s="139"/>
      <c r="B264" s="139"/>
      <c r="C264" s="139"/>
      <c r="D264" s="139"/>
      <c r="E264" s="139"/>
    </row>
    <row r="265" spans="1:5" x14ac:dyDescent="0.25">
      <c r="A265" s="139"/>
      <c r="B265" s="139"/>
      <c r="C265" s="139"/>
      <c r="D265" s="139"/>
      <c r="E265" s="139"/>
    </row>
    <row r="266" spans="1:5" x14ac:dyDescent="0.25">
      <c r="A266" s="139"/>
      <c r="B266" s="139"/>
      <c r="C266" s="139"/>
      <c r="D266" s="139"/>
      <c r="E266" s="139"/>
    </row>
    <row r="267" spans="1:5" x14ac:dyDescent="0.25">
      <c r="A267" s="139"/>
      <c r="B267" s="139"/>
      <c r="C267" s="139"/>
      <c r="D267" s="139"/>
      <c r="E267" s="139"/>
    </row>
    <row r="268" spans="1:5" x14ac:dyDescent="0.25">
      <c r="A268" s="139"/>
      <c r="B268" s="139"/>
      <c r="C268" s="139"/>
      <c r="D268" s="139"/>
      <c r="E268" s="139"/>
    </row>
    <row r="269" spans="1:5" x14ac:dyDescent="0.25">
      <c r="A269" s="139"/>
      <c r="B269" s="139"/>
      <c r="C269" s="139"/>
      <c r="D269" s="139"/>
      <c r="E269" s="139"/>
    </row>
    <row r="270" spans="1:5" x14ac:dyDescent="0.25">
      <c r="A270" s="139"/>
      <c r="B270" s="139"/>
      <c r="C270" s="139"/>
      <c r="D270" s="139"/>
      <c r="E270" s="139"/>
    </row>
    <row r="271" spans="1:5" x14ac:dyDescent="0.25">
      <c r="A271" s="139"/>
      <c r="B271" s="139"/>
      <c r="C271" s="139"/>
      <c r="D271" s="139"/>
      <c r="E271" s="139"/>
    </row>
    <row r="272" spans="1:5" x14ac:dyDescent="0.25">
      <c r="A272" s="139"/>
      <c r="B272" s="139"/>
      <c r="C272" s="139"/>
      <c r="D272" s="139"/>
      <c r="E272" s="139"/>
    </row>
    <row r="273" spans="1:5" x14ac:dyDescent="0.25">
      <c r="A273" s="139"/>
      <c r="B273" s="139"/>
      <c r="C273" s="139"/>
      <c r="D273" s="139"/>
      <c r="E273" s="139"/>
    </row>
    <row r="274" spans="1:5" x14ac:dyDescent="0.25">
      <c r="A274" s="139"/>
      <c r="B274" s="139"/>
      <c r="C274" s="139"/>
      <c r="D274" s="139"/>
      <c r="E274" s="139"/>
    </row>
    <row r="275" spans="1:5" x14ac:dyDescent="0.25">
      <c r="A275" s="139"/>
      <c r="B275" s="139"/>
      <c r="C275" s="139"/>
      <c r="D275" s="139"/>
      <c r="E275" s="139"/>
    </row>
    <row r="276" spans="1:5" x14ac:dyDescent="0.25">
      <c r="A276" s="139"/>
      <c r="B276" s="139"/>
      <c r="C276" s="139"/>
      <c r="D276" s="139"/>
      <c r="E276" s="139"/>
    </row>
    <row r="277" spans="1:5" x14ac:dyDescent="0.25">
      <c r="A277" s="139"/>
      <c r="B277" s="139"/>
      <c r="C277" s="139"/>
      <c r="D277" s="139"/>
      <c r="E277" s="139"/>
    </row>
    <row r="278" spans="1:5" x14ac:dyDescent="0.25">
      <c r="A278" s="139"/>
      <c r="B278" s="139"/>
      <c r="C278" s="139"/>
      <c r="D278" s="139"/>
      <c r="E278" s="139"/>
    </row>
    <row r="279" spans="1:5" x14ac:dyDescent="0.25">
      <c r="A279" s="139"/>
      <c r="B279" s="139"/>
      <c r="C279" s="139"/>
      <c r="D279" s="139"/>
      <c r="E279" s="139"/>
    </row>
    <row r="280" spans="1:5" x14ac:dyDescent="0.25">
      <c r="A280" s="139"/>
      <c r="B280" s="139"/>
      <c r="C280" s="139"/>
      <c r="D280" s="139"/>
      <c r="E280" s="139"/>
    </row>
    <row r="281" spans="1:5" x14ac:dyDescent="0.25">
      <c r="A281" s="139"/>
      <c r="B281" s="139"/>
      <c r="C281" s="139"/>
      <c r="D281" s="139"/>
      <c r="E281" s="139"/>
    </row>
    <row r="282" spans="1:5" x14ac:dyDescent="0.25">
      <c r="A282" s="139"/>
      <c r="B282" s="139"/>
      <c r="C282" s="139"/>
      <c r="D282" s="139"/>
      <c r="E282" s="139"/>
    </row>
    <row r="283" spans="1:5" x14ac:dyDescent="0.25">
      <c r="A283" s="139"/>
      <c r="B283" s="139"/>
      <c r="C283" s="139"/>
      <c r="D283" s="139"/>
      <c r="E283" s="139"/>
    </row>
    <row r="284" spans="1:5" x14ac:dyDescent="0.25">
      <c r="A284" s="139"/>
      <c r="B284" s="139"/>
      <c r="C284" s="139"/>
      <c r="D284" s="139"/>
      <c r="E284" s="139"/>
    </row>
    <row r="285" spans="1:5" x14ac:dyDescent="0.25">
      <c r="A285" s="139"/>
      <c r="B285" s="139"/>
      <c r="C285" s="139"/>
      <c r="D285" s="139"/>
      <c r="E285" s="139"/>
    </row>
    <row r="286" spans="1:5" x14ac:dyDescent="0.25">
      <c r="A286" s="139"/>
      <c r="B286" s="139"/>
      <c r="C286" s="139"/>
      <c r="D286" s="139"/>
      <c r="E286" s="139"/>
    </row>
    <row r="287" spans="1:5" x14ac:dyDescent="0.25">
      <c r="A287" s="139"/>
      <c r="B287" s="139"/>
      <c r="C287" s="139"/>
      <c r="D287" s="139"/>
      <c r="E287" s="139"/>
    </row>
    <row r="288" spans="1:5" x14ac:dyDescent="0.25">
      <c r="A288" s="139"/>
      <c r="B288" s="139"/>
      <c r="C288" s="139"/>
      <c r="D288" s="139"/>
      <c r="E288" s="139"/>
    </row>
    <row r="289" spans="1:5" x14ac:dyDescent="0.25">
      <c r="A289" s="139"/>
      <c r="B289" s="139"/>
      <c r="C289" s="139"/>
      <c r="D289" s="139"/>
      <c r="E289" s="139"/>
    </row>
    <row r="290" spans="1:5" x14ac:dyDescent="0.25">
      <c r="A290" s="139"/>
      <c r="B290" s="139"/>
      <c r="C290" s="139"/>
      <c r="D290" s="139"/>
      <c r="E290" s="139"/>
    </row>
    <row r="291" spans="1:5" x14ac:dyDescent="0.25">
      <c r="A291" s="139"/>
      <c r="B291" s="139"/>
      <c r="C291" s="139"/>
      <c r="D291" s="139"/>
      <c r="E291" s="139"/>
    </row>
    <row r="292" spans="1:5" x14ac:dyDescent="0.25">
      <c r="A292" s="139"/>
      <c r="B292" s="139"/>
      <c r="C292" s="139"/>
      <c r="D292" s="139"/>
      <c r="E292" s="139"/>
    </row>
    <row r="293" spans="1:5" x14ac:dyDescent="0.25">
      <c r="A293" s="139"/>
      <c r="B293" s="139"/>
      <c r="C293" s="139"/>
      <c r="D293" s="139"/>
      <c r="E293" s="139"/>
    </row>
    <row r="294" spans="1:5" x14ac:dyDescent="0.25">
      <c r="A294" s="139"/>
      <c r="B294" s="139"/>
      <c r="C294" s="139"/>
      <c r="D294" s="139"/>
      <c r="E294" s="139"/>
    </row>
    <row r="295" spans="1:5" x14ac:dyDescent="0.25">
      <c r="A295" s="139"/>
      <c r="B295" s="139"/>
      <c r="C295" s="139"/>
      <c r="D295" s="139"/>
      <c r="E295" s="139"/>
    </row>
    <row r="296" spans="1:5" x14ac:dyDescent="0.25">
      <c r="A296" s="139"/>
      <c r="B296" s="139"/>
      <c r="C296" s="139"/>
      <c r="D296" s="139"/>
      <c r="E296" s="139"/>
    </row>
    <row r="297" spans="1:5" x14ac:dyDescent="0.25">
      <c r="A297" s="139"/>
      <c r="B297" s="139"/>
      <c r="C297" s="139"/>
      <c r="D297" s="139"/>
      <c r="E297" s="139"/>
    </row>
    <row r="298" spans="1:5" x14ac:dyDescent="0.25">
      <c r="A298" s="139"/>
      <c r="B298" s="139"/>
      <c r="C298" s="139"/>
      <c r="D298" s="139"/>
      <c r="E298" s="139"/>
    </row>
    <row r="299" spans="1:5" x14ac:dyDescent="0.25">
      <c r="A299" s="139"/>
      <c r="B299" s="139"/>
      <c r="C299" s="139"/>
      <c r="D299" s="139"/>
      <c r="E299" s="139"/>
    </row>
    <row r="300" spans="1:5" x14ac:dyDescent="0.25">
      <c r="A300" s="139"/>
      <c r="B300" s="139"/>
      <c r="C300" s="139"/>
      <c r="D300" s="139"/>
      <c r="E300" s="139"/>
    </row>
    <row r="301" spans="1:5" x14ac:dyDescent="0.25">
      <c r="A301" s="139"/>
      <c r="B301" s="139"/>
      <c r="C301" s="139"/>
      <c r="D301" s="139"/>
      <c r="E301" s="139"/>
    </row>
    <row r="302" spans="1:5" x14ac:dyDescent="0.25">
      <c r="A302" s="139"/>
      <c r="B302" s="139"/>
      <c r="C302" s="139"/>
      <c r="D302" s="139"/>
      <c r="E302" s="139"/>
    </row>
    <row r="303" spans="1:5" x14ac:dyDescent="0.25">
      <c r="A303" s="139"/>
      <c r="B303" s="139"/>
      <c r="C303" s="139"/>
      <c r="D303" s="139"/>
      <c r="E303" s="139"/>
    </row>
    <row r="304" spans="1:5" x14ac:dyDescent="0.25">
      <c r="A304" s="139"/>
      <c r="B304" s="139"/>
      <c r="C304" s="139"/>
      <c r="D304" s="139"/>
      <c r="E304" s="139"/>
    </row>
    <row r="305" spans="1:5" x14ac:dyDescent="0.25">
      <c r="A305" s="139"/>
      <c r="B305" s="139"/>
      <c r="C305" s="139"/>
      <c r="D305" s="139"/>
      <c r="E305" s="139"/>
    </row>
    <row r="306" spans="1:5" x14ac:dyDescent="0.25">
      <c r="A306" s="139"/>
      <c r="B306" s="139"/>
      <c r="C306" s="139"/>
      <c r="D306" s="139"/>
      <c r="E306" s="139"/>
    </row>
    <row r="307" spans="1:5" x14ac:dyDescent="0.25">
      <c r="A307" s="139"/>
      <c r="B307" s="139"/>
      <c r="C307" s="139"/>
      <c r="D307" s="139"/>
      <c r="E307" s="139"/>
    </row>
    <row r="308" spans="1:5" x14ac:dyDescent="0.25">
      <c r="A308" s="139"/>
      <c r="B308" s="139"/>
      <c r="C308" s="139"/>
      <c r="D308" s="139"/>
      <c r="E308" s="139"/>
    </row>
    <row r="309" spans="1:5" x14ac:dyDescent="0.25">
      <c r="A309" s="139"/>
      <c r="B309" s="139"/>
      <c r="C309" s="139"/>
      <c r="D309" s="139"/>
      <c r="E309" s="139"/>
    </row>
    <row r="310" spans="1:5" x14ac:dyDescent="0.25">
      <c r="A310" s="139"/>
      <c r="B310" s="139"/>
      <c r="C310" s="139"/>
      <c r="D310" s="139"/>
      <c r="E310" s="139"/>
    </row>
    <row r="311" spans="1:5" x14ac:dyDescent="0.25">
      <c r="A311" s="139"/>
      <c r="B311" s="139"/>
      <c r="C311" s="139"/>
      <c r="D311" s="139"/>
      <c r="E311" s="139"/>
    </row>
    <row r="312" spans="1:5" x14ac:dyDescent="0.25">
      <c r="A312" s="139"/>
      <c r="B312" s="139"/>
      <c r="C312" s="139"/>
      <c r="D312" s="139"/>
      <c r="E312" s="139"/>
    </row>
    <row r="313" spans="1:5" x14ac:dyDescent="0.25">
      <c r="A313" s="139"/>
      <c r="B313" s="139"/>
      <c r="C313" s="139"/>
      <c r="D313" s="139"/>
      <c r="E313" s="139"/>
    </row>
    <row r="314" spans="1:5" x14ac:dyDescent="0.25">
      <c r="A314" s="139"/>
      <c r="B314" s="139"/>
      <c r="C314" s="139"/>
      <c r="D314" s="139"/>
      <c r="E314" s="139"/>
    </row>
    <row r="315" spans="1:5" x14ac:dyDescent="0.25">
      <c r="A315" s="139"/>
      <c r="B315" s="139"/>
      <c r="C315" s="139"/>
      <c r="D315" s="139"/>
      <c r="E315" s="139"/>
    </row>
    <row r="316" spans="1:5" x14ac:dyDescent="0.25">
      <c r="A316" s="139"/>
      <c r="B316" s="139"/>
      <c r="C316" s="139"/>
      <c r="D316" s="139"/>
      <c r="E316" s="139"/>
    </row>
    <row r="317" spans="1:5" x14ac:dyDescent="0.25">
      <c r="A317" s="139"/>
      <c r="B317" s="139"/>
      <c r="C317" s="139"/>
      <c r="D317" s="139"/>
      <c r="E317" s="139"/>
    </row>
    <row r="318" spans="1:5" x14ac:dyDescent="0.25">
      <c r="A318" s="139"/>
      <c r="B318" s="139"/>
      <c r="C318" s="139"/>
      <c r="D318" s="139"/>
      <c r="E318" s="139"/>
    </row>
    <row r="319" spans="1:5" x14ac:dyDescent="0.25">
      <c r="A319" s="139"/>
      <c r="B319" s="139"/>
      <c r="C319" s="139"/>
      <c r="D319" s="139"/>
      <c r="E319" s="139"/>
    </row>
    <row r="320" spans="1:5" x14ac:dyDescent="0.25">
      <c r="A320" s="139"/>
      <c r="B320" s="139"/>
      <c r="C320" s="139"/>
      <c r="D320" s="139"/>
      <c r="E320" s="139"/>
    </row>
    <row r="321" spans="1:5" x14ac:dyDescent="0.25">
      <c r="A321" s="139"/>
      <c r="B321" s="139"/>
      <c r="C321" s="139"/>
      <c r="D321" s="139"/>
      <c r="E321" s="139"/>
    </row>
    <row r="322" spans="1:5" x14ac:dyDescent="0.25">
      <c r="A322" s="139"/>
      <c r="B322" s="139"/>
      <c r="C322" s="139"/>
      <c r="D322" s="139"/>
      <c r="E322" s="139"/>
    </row>
    <row r="323" spans="1:5" x14ac:dyDescent="0.25">
      <c r="A323" s="139"/>
      <c r="B323" s="139"/>
      <c r="C323" s="139"/>
      <c r="D323" s="139"/>
      <c r="E323" s="139"/>
    </row>
    <row r="324" spans="1:5" x14ac:dyDescent="0.25">
      <c r="A324" s="139"/>
      <c r="B324" s="139"/>
      <c r="C324" s="139"/>
      <c r="D324" s="139"/>
      <c r="E324" s="139"/>
    </row>
    <row r="325" spans="1:5" x14ac:dyDescent="0.25">
      <c r="A325" s="139"/>
      <c r="B325" s="139"/>
      <c r="C325" s="139"/>
      <c r="D325" s="139"/>
      <c r="E325" s="139"/>
    </row>
    <row r="326" spans="1:5" x14ac:dyDescent="0.25">
      <c r="A326" s="139"/>
      <c r="B326" s="139"/>
      <c r="C326" s="139"/>
      <c r="D326" s="139"/>
      <c r="E326" s="139"/>
    </row>
    <row r="327" spans="1:5" x14ac:dyDescent="0.25">
      <c r="A327" s="139"/>
      <c r="B327" s="139"/>
      <c r="C327" s="139"/>
      <c r="D327" s="139"/>
      <c r="E327" s="139"/>
    </row>
    <row r="328" spans="1:5" x14ac:dyDescent="0.25">
      <c r="A328" s="139"/>
      <c r="B328" s="139"/>
      <c r="C328" s="139"/>
      <c r="D328" s="139"/>
      <c r="E328" s="139"/>
    </row>
    <row r="329" spans="1:5" x14ac:dyDescent="0.25">
      <c r="A329" s="139"/>
      <c r="B329" s="139"/>
      <c r="C329" s="139"/>
      <c r="D329" s="139"/>
      <c r="E329" s="139"/>
    </row>
    <row r="330" spans="1:5" x14ac:dyDescent="0.25">
      <c r="A330" s="139"/>
      <c r="B330" s="139"/>
      <c r="C330" s="139"/>
      <c r="D330" s="139"/>
      <c r="E330" s="139"/>
    </row>
    <row r="331" spans="1:5" x14ac:dyDescent="0.25">
      <c r="A331" s="139"/>
      <c r="B331" s="139"/>
      <c r="C331" s="139"/>
      <c r="D331" s="139"/>
      <c r="E331" s="139"/>
    </row>
    <row r="332" spans="1:5" x14ac:dyDescent="0.25">
      <c r="A332" s="139"/>
      <c r="B332" s="139"/>
      <c r="C332" s="139"/>
      <c r="D332" s="139"/>
      <c r="E332" s="139"/>
    </row>
    <row r="333" spans="1:5" x14ac:dyDescent="0.25">
      <c r="A333" s="139"/>
      <c r="B333" s="139"/>
      <c r="C333" s="139"/>
      <c r="D333" s="139"/>
      <c r="E333" s="139"/>
    </row>
    <row r="334" spans="1:5" x14ac:dyDescent="0.25">
      <c r="A334" s="139"/>
      <c r="B334" s="139"/>
      <c r="C334" s="139"/>
      <c r="D334" s="139"/>
      <c r="E334" s="139"/>
    </row>
    <row r="335" spans="1:5" x14ac:dyDescent="0.25">
      <c r="A335" s="139"/>
      <c r="B335" s="139"/>
      <c r="C335" s="139"/>
      <c r="D335" s="139"/>
      <c r="E335" s="139"/>
    </row>
    <row r="336" spans="1:5" x14ac:dyDescent="0.25">
      <c r="A336" s="139"/>
      <c r="B336" s="139"/>
      <c r="C336" s="139"/>
      <c r="D336" s="139"/>
      <c r="E336" s="139"/>
    </row>
    <row r="337" spans="1:5" x14ac:dyDescent="0.25">
      <c r="A337" s="139"/>
      <c r="B337" s="139"/>
      <c r="C337" s="139"/>
      <c r="D337" s="139"/>
      <c r="E337" s="139"/>
    </row>
    <row r="338" spans="1:5" x14ac:dyDescent="0.25">
      <c r="A338" s="139"/>
      <c r="B338" s="139"/>
      <c r="C338" s="139"/>
      <c r="D338" s="139"/>
      <c r="E338" s="139"/>
    </row>
    <row r="339" spans="1:5" x14ac:dyDescent="0.25">
      <c r="A339" s="139"/>
      <c r="B339" s="139"/>
      <c r="C339" s="139"/>
      <c r="D339" s="139"/>
      <c r="E339" s="139"/>
    </row>
    <row r="340" spans="1:5" x14ac:dyDescent="0.25">
      <c r="A340" s="139"/>
      <c r="B340" s="139"/>
      <c r="C340" s="139"/>
      <c r="D340" s="139"/>
      <c r="E340" s="139"/>
    </row>
    <row r="341" spans="1:5" x14ac:dyDescent="0.25">
      <c r="A341" s="139"/>
      <c r="B341" s="139"/>
      <c r="C341" s="139"/>
      <c r="D341" s="139"/>
      <c r="E341" s="139"/>
    </row>
    <row r="342" spans="1:5" x14ac:dyDescent="0.25">
      <c r="A342" s="139"/>
      <c r="B342" s="139"/>
      <c r="C342" s="139"/>
      <c r="D342" s="139"/>
      <c r="E342" s="139"/>
    </row>
    <row r="343" spans="1:5" x14ac:dyDescent="0.25">
      <c r="A343" s="139"/>
      <c r="B343" s="139"/>
      <c r="C343" s="139"/>
      <c r="D343" s="139"/>
      <c r="E343" s="139"/>
    </row>
    <row r="344" spans="1:5" x14ac:dyDescent="0.25">
      <c r="A344" s="139"/>
      <c r="B344" s="139"/>
      <c r="C344" s="139"/>
      <c r="D344" s="139"/>
      <c r="E344" s="139"/>
    </row>
    <row r="345" spans="1:5" x14ac:dyDescent="0.25">
      <c r="A345" s="139"/>
      <c r="B345" s="139"/>
      <c r="C345" s="139"/>
      <c r="D345" s="139"/>
      <c r="E345" s="139"/>
    </row>
    <row r="346" spans="1:5" x14ac:dyDescent="0.25">
      <c r="A346" s="139"/>
      <c r="B346" s="139"/>
      <c r="C346" s="139"/>
      <c r="D346" s="139"/>
      <c r="E346" s="139"/>
    </row>
    <row r="347" spans="1:5" x14ac:dyDescent="0.25">
      <c r="A347" s="139"/>
      <c r="B347" s="139"/>
      <c r="C347" s="139"/>
      <c r="D347" s="139"/>
      <c r="E347" s="139"/>
    </row>
    <row r="348" spans="1:5" x14ac:dyDescent="0.25">
      <c r="A348" s="139"/>
      <c r="B348" s="139"/>
      <c r="C348" s="139"/>
      <c r="D348" s="139"/>
      <c r="E348" s="139"/>
    </row>
    <row r="349" spans="1:5" x14ac:dyDescent="0.25">
      <c r="A349" s="139"/>
      <c r="B349" s="139"/>
      <c r="C349" s="139"/>
      <c r="D349" s="139"/>
      <c r="E349" s="139"/>
    </row>
    <row r="350" spans="1:5" x14ac:dyDescent="0.25">
      <c r="A350" s="139"/>
      <c r="B350" s="139"/>
      <c r="C350" s="139"/>
      <c r="D350" s="139"/>
      <c r="E350" s="139"/>
    </row>
    <row r="351" spans="1:5" x14ac:dyDescent="0.25">
      <c r="A351" s="139"/>
      <c r="B351" s="139"/>
      <c r="C351" s="139"/>
      <c r="D351" s="139"/>
      <c r="E351" s="139"/>
    </row>
    <row r="352" spans="1:5" x14ac:dyDescent="0.25">
      <c r="A352" s="139"/>
      <c r="B352" s="139"/>
      <c r="C352" s="139"/>
      <c r="D352" s="139"/>
      <c r="E352" s="139"/>
    </row>
    <row r="353" spans="1:5" x14ac:dyDescent="0.25">
      <c r="A353" s="139"/>
      <c r="B353" s="139"/>
      <c r="C353" s="139"/>
      <c r="D353" s="139"/>
      <c r="E353" s="139"/>
    </row>
    <row r="354" spans="1:5" x14ac:dyDescent="0.25">
      <c r="A354" s="139"/>
      <c r="B354" s="139"/>
      <c r="C354" s="139"/>
      <c r="D354" s="139"/>
      <c r="E354" s="139"/>
    </row>
  </sheetData>
  <sheetProtection pivotTables="0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2D7B-634A-423F-B9D0-908E24503450}">
  <sheetPr>
    <tabColor theme="8" tint="0.39997558519241921"/>
  </sheetPr>
  <dimension ref="A1:BD101"/>
  <sheetViews>
    <sheetView workbookViewId="0">
      <pane xSplit="15" ySplit="1" topLeftCell="P2" activePane="bottomRight" state="frozen"/>
      <selection pane="topRight" activeCell="Q1" sqref="Q1"/>
      <selection pane="bottomLeft" activeCell="A2" sqref="A2"/>
      <selection pane="bottomRight" activeCell="A2" sqref="A2"/>
    </sheetView>
  </sheetViews>
  <sheetFormatPr baseColWidth="10" defaultRowHeight="12" x14ac:dyDescent="0.2"/>
  <cols>
    <col min="1" max="1" width="12.42578125" style="7" bestFit="1" customWidth="1"/>
    <col min="2" max="2" width="10.7109375" style="7" bestFit="1" customWidth="1"/>
    <col min="3" max="3" width="16.28515625" style="7" customWidth="1"/>
    <col min="4" max="4" width="7.140625" style="7" bestFit="1" customWidth="1"/>
    <col min="5" max="5" width="11" style="7" bestFit="1" customWidth="1"/>
    <col min="6" max="6" width="6.5703125" style="7" bestFit="1" customWidth="1"/>
    <col min="7" max="7" width="9.5703125" style="16" bestFit="1" customWidth="1"/>
    <col min="8" max="8" width="4.85546875" style="16" bestFit="1" customWidth="1"/>
    <col min="9" max="9" width="7" style="90" bestFit="1" customWidth="1"/>
    <col min="10" max="10" width="5.7109375" style="7" bestFit="1" customWidth="1"/>
    <col min="11" max="12" width="9.28515625" style="21" bestFit="1" customWidth="1"/>
    <col min="13" max="13" width="7.28515625" style="7" bestFit="1" customWidth="1"/>
    <col min="14" max="14" width="8.7109375" style="7" bestFit="1" customWidth="1"/>
    <col min="15" max="15" width="5.85546875" style="10" customWidth="1"/>
    <col min="16" max="16" width="7.140625" style="10" bestFit="1" customWidth="1"/>
    <col min="17" max="31" width="5.7109375" style="16" customWidth="1"/>
    <col min="32" max="56" width="5.7109375" style="28" customWidth="1"/>
    <col min="57" max="16384" width="11.42578125" style="7"/>
  </cols>
  <sheetData>
    <row r="1" spans="1:56" ht="24.75" thickBot="1" x14ac:dyDescent="0.25">
      <c r="A1" s="2" t="s">
        <v>0</v>
      </c>
      <c r="B1" s="2" t="s">
        <v>1</v>
      </c>
      <c r="C1" s="2" t="s">
        <v>2</v>
      </c>
      <c r="D1" s="3" t="s">
        <v>20</v>
      </c>
      <c r="E1" s="23" t="s">
        <v>66</v>
      </c>
      <c r="F1" s="1" t="s">
        <v>3</v>
      </c>
      <c r="G1" s="4" t="s">
        <v>119</v>
      </c>
      <c r="H1" s="4" t="s">
        <v>62</v>
      </c>
      <c r="I1" s="123" t="s">
        <v>4</v>
      </c>
      <c r="J1" s="6" t="s">
        <v>48</v>
      </c>
      <c r="K1" s="24" t="s">
        <v>118</v>
      </c>
      <c r="L1" s="25" t="s">
        <v>63</v>
      </c>
      <c r="M1" s="25" t="s">
        <v>65</v>
      </c>
      <c r="N1" s="25" t="s">
        <v>64</v>
      </c>
      <c r="O1" s="25" t="s">
        <v>68</v>
      </c>
      <c r="P1" s="73" t="s">
        <v>111</v>
      </c>
      <c r="Q1" s="108">
        <v>2020</v>
      </c>
      <c r="R1" s="108">
        <f>Q1+1</f>
        <v>2021</v>
      </c>
      <c r="S1" s="108">
        <f t="shared" ref="S1:BD1" si="0">R1+1</f>
        <v>2022</v>
      </c>
      <c r="T1" s="108">
        <f t="shared" si="0"/>
        <v>2023</v>
      </c>
      <c r="U1" s="108">
        <f t="shared" ref="U1" si="1">T1+1</f>
        <v>2024</v>
      </c>
      <c r="V1" s="108">
        <f t="shared" ref="V1" si="2">U1+1</f>
        <v>2025</v>
      </c>
      <c r="W1" s="108">
        <f t="shared" ref="W1" si="3">V1+1</f>
        <v>2026</v>
      </c>
      <c r="X1" s="108">
        <f t="shared" ref="X1" si="4">W1+1</f>
        <v>2027</v>
      </c>
      <c r="Y1" s="108">
        <f t="shared" ref="Y1" si="5">X1+1</f>
        <v>2028</v>
      </c>
      <c r="Z1" s="108">
        <f t="shared" ref="Z1" si="6">Y1+1</f>
        <v>2029</v>
      </c>
      <c r="AA1" s="108">
        <f t="shared" ref="AA1" si="7">Z1+1</f>
        <v>2030</v>
      </c>
      <c r="AB1" s="108">
        <f t="shared" si="0"/>
        <v>2031</v>
      </c>
      <c r="AC1" s="108">
        <f t="shared" ref="AC1" si="8">AB1+1</f>
        <v>2032</v>
      </c>
      <c r="AD1" s="108">
        <f t="shared" ref="AD1" si="9">AC1+1</f>
        <v>2033</v>
      </c>
      <c r="AE1" s="108">
        <f t="shared" ref="AE1" si="10">AD1+1</f>
        <v>2034</v>
      </c>
      <c r="AF1" s="113">
        <f t="shared" si="0"/>
        <v>2035</v>
      </c>
      <c r="AG1" s="113">
        <f t="shared" si="0"/>
        <v>2036</v>
      </c>
      <c r="AH1" s="113">
        <f t="shared" si="0"/>
        <v>2037</v>
      </c>
      <c r="AI1" s="113">
        <f t="shared" si="0"/>
        <v>2038</v>
      </c>
      <c r="AJ1" s="113">
        <f t="shared" si="0"/>
        <v>2039</v>
      </c>
      <c r="AK1" s="113">
        <f t="shared" si="0"/>
        <v>2040</v>
      </c>
      <c r="AL1" s="113">
        <f t="shared" si="0"/>
        <v>2041</v>
      </c>
      <c r="AM1" s="113">
        <f t="shared" si="0"/>
        <v>2042</v>
      </c>
      <c r="AN1" s="113">
        <f t="shared" si="0"/>
        <v>2043</v>
      </c>
      <c r="AO1" s="113">
        <f t="shared" si="0"/>
        <v>2044</v>
      </c>
      <c r="AP1" s="113">
        <f t="shared" si="0"/>
        <v>2045</v>
      </c>
      <c r="AQ1" s="113">
        <f t="shared" si="0"/>
        <v>2046</v>
      </c>
      <c r="AR1" s="113">
        <f t="shared" si="0"/>
        <v>2047</v>
      </c>
      <c r="AS1" s="113">
        <f t="shared" si="0"/>
        <v>2048</v>
      </c>
      <c r="AT1" s="113">
        <f t="shared" si="0"/>
        <v>2049</v>
      </c>
      <c r="AU1" s="113">
        <f t="shared" si="0"/>
        <v>2050</v>
      </c>
      <c r="AV1" s="113">
        <f t="shared" si="0"/>
        <v>2051</v>
      </c>
      <c r="AW1" s="113">
        <f t="shared" si="0"/>
        <v>2052</v>
      </c>
      <c r="AX1" s="113">
        <f t="shared" si="0"/>
        <v>2053</v>
      </c>
      <c r="AY1" s="113">
        <f t="shared" si="0"/>
        <v>2054</v>
      </c>
      <c r="AZ1" s="113">
        <f t="shared" si="0"/>
        <v>2055</v>
      </c>
      <c r="BA1" s="113">
        <f t="shared" si="0"/>
        <v>2056</v>
      </c>
      <c r="BB1" s="113">
        <f t="shared" si="0"/>
        <v>2057</v>
      </c>
      <c r="BC1" s="113">
        <f t="shared" si="0"/>
        <v>2058</v>
      </c>
      <c r="BD1" s="113">
        <f t="shared" si="0"/>
        <v>2059</v>
      </c>
    </row>
    <row r="2" spans="1:56" ht="13.5" thickBot="1" x14ac:dyDescent="0.25">
      <c r="A2" s="69" t="s">
        <v>5</v>
      </c>
      <c r="B2" s="69"/>
      <c r="C2" s="97" t="s">
        <v>101</v>
      </c>
      <c r="D2" s="70">
        <v>1</v>
      </c>
      <c r="E2" s="126"/>
      <c r="F2" s="71">
        <v>25000</v>
      </c>
      <c r="G2" s="72">
        <v>120</v>
      </c>
      <c r="H2" s="122">
        <f>G2/12</f>
        <v>10</v>
      </c>
      <c r="I2" s="124">
        <f>$D2*F2/G2</f>
        <v>208.33333333333334</v>
      </c>
      <c r="J2" s="22">
        <f>I2*12</f>
        <v>2500</v>
      </c>
      <c r="K2" s="100"/>
      <c r="L2" s="101">
        <v>42517</v>
      </c>
      <c r="M2" s="102"/>
      <c r="N2" s="102"/>
      <c r="O2" s="26">
        <f t="shared" ref="O2:O33" ca="1" si="11">DAYS360(L2,TODAY(),TRUE)/360/H2</f>
        <v>0.35638888888888892</v>
      </c>
      <c r="P2" s="74">
        <f t="shared" ref="P2:P33" ca="1" si="12">IF(O2&gt;1,F2,O2*F2)</f>
        <v>8909.7222222222226</v>
      </c>
      <c r="Q2" s="109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14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</row>
    <row r="3" spans="1:56" ht="13.5" thickBot="1" x14ac:dyDescent="0.25">
      <c r="A3" s="69"/>
      <c r="B3" s="69"/>
      <c r="C3" s="97" t="s">
        <v>102</v>
      </c>
      <c r="D3" s="70">
        <v>1</v>
      </c>
      <c r="E3" s="126"/>
      <c r="F3" s="71">
        <v>15000</v>
      </c>
      <c r="G3" s="72">
        <v>120</v>
      </c>
      <c r="H3" s="122">
        <f t="shared" ref="H3:H97" si="13">G3/12</f>
        <v>10</v>
      </c>
      <c r="I3" s="124">
        <f t="shared" ref="I3:I97" si="14">$D3*F3/G3</f>
        <v>125</v>
      </c>
      <c r="J3" s="22">
        <f t="shared" ref="J3:J97" si="15">I3*12</f>
        <v>1500</v>
      </c>
      <c r="K3" s="103"/>
      <c r="L3" s="104">
        <v>40897</v>
      </c>
      <c r="M3" s="105"/>
      <c r="N3" s="105"/>
      <c r="O3" s="26">
        <f t="shared" ca="1" si="11"/>
        <v>0.8</v>
      </c>
      <c r="P3" s="75">
        <f t="shared" ca="1" si="12"/>
        <v>12000</v>
      </c>
      <c r="Q3" s="110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15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</row>
    <row r="4" spans="1:56" ht="13.5" thickBot="1" x14ac:dyDescent="0.25">
      <c r="A4" s="69" t="s">
        <v>41</v>
      </c>
      <c r="B4" s="69" t="s">
        <v>6</v>
      </c>
      <c r="C4" s="98" t="s">
        <v>7</v>
      </c>
      <c r="D4" s="99">
        <v>1</v>
      </c>
      <c r="E4" s="126" t="s">
        <v>114</v>
      </c>
      <c r="F4" s="71">
        <v>5000</v>
      </c>
      <c r="G4" s="72">
        <v>240</v>
      </c>
      <c r="H4" s="122">
        <f t="shared" si="13"/>
        <v>20</v>
      </c>
      <c r="I4" s="124">
        <f t="shared" si="14"/>
        <v>20.833333333333332</v>
      </c>
      <c r="J4" s="22">
        <f t="shared" si="15"/>
        <v>250</v>
      </c>
      <c r="K4" s="103"/>
      <c r="L4" s="104">
        <v>42809</v>
      </c>
      <c r="M4" s="105"/>
      <c r="N4" s="105"/>
      <c r="O4" s="26">
        <f t="shared" ca="1" si="11"/>
        <v>0.13819444444444445</v>
      </c>
      <c r="P4" s="75">
        <f t="shared" ca="1" si="12"/>
        <v>690.97222222222229</v>
      </c>
      <c r="Q4" s="110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15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</row>
    <row r="5" spans="1:56" ht="13.5" thickBot="1" x14ac:dyDescent="0.25">
      <c r="A5" s="69"/>
      <c r="B5" s="69"/>
      <c r="C5" s="98" t="s">
        <v>7</v>
      </c>
      <c r="D5" s="99">
        <v>1</v>
      </c>
      <c r="E5" s="126" t="s">
        <v>67</v>
      </c>
      <c r="F5" s="71">
        <v>5000</v>
      </c>
      <c r="G5" s="72">
        <v>240</v>
      </c>
      <c r="H5" s="122">
        <f t="shared" si="13"/>
        <v>20</v>
      </c>
      <c r="I5" s="124">
        <f t="shared" si="14"/>
        <v>20.833333333333332</v>
      </c>
      <c r="J5" s="22">
        <f t="shared" si="15"/>
        <v>250</v>
      </c>
      <c r="K5" s="103"/>
      <c r="L5" s="104">
        <v>43287</v>
      </c>
      <c r="M5" s="105"/>
      <c r="N5" s="105"/>
      <c r="O5" s="26">
        <f t="shared" ca="1" si="11"/>
        <v>7.2777777777777775E-2</v>
      </c>
      <c r="P5" s="75">
        <f t="shared" ca="1" si="12"/>
        <v>363.88888888888886</v>
      </c>
      <c r="Q5" s="110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15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</row>
    <row r="6" spans="1:56" ht="13.5" thickBot="1" x14ac:dyDescent="0.25">
      <c r="A6" s="69"/>
      <c r="B6" s="69"/>
      <c r="C6" s="98" t="s">
        <v>7</v>
      </c>
      <c r="D6" s="99">
        <v>1</v>
      </c>
      <c r="E6" s="126" t="s">
        <v>115</v>
      </c>
      <c r="F6" s="71">
        <v>5000</v>
      </c>
      <c r="G6" s="72">
        <v>240</v>
      </c>
      <c r="H6" s="122">
        <f t="shared" si="13"/>
        <v>20</v>
      </c>
      <c r="I6" s="124">
        <f t="shared" si="14"/>
        <v>20.833333333333332</v>
      </c>
      <c r="J6" s="22">
        <f t="shared" si="15"/>
        <v>250</v>
      </c>
      <c r="K6" s="103"/>
      <c r="L6" s="104">
        <v>42653</v>
      </c>
      <c r="M6" s="105"/>
      <c r="N6" s="105"/>
      <c r="O6" s="26">
        <f t="shared" ca="1" si="11"/>
        <v>0.15972222222222224</v>
      </c>
      <c r="P6" s="75">
        <f t="shared" ca="1" si="12"/>
        <v>798.6111111111112</v>
      </c>
      <c r="Q6" s="110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15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</row>
    <row r="7" spans="1:56" ht="13.5" thickBot="1" x14ac:dyDescent="0.25">
      <c r="A7" s="69"/>
      <c r="B7" s="69"/>
      <c r="C7" s="97" t="s">
        <v>8</v>
      </c>
      <c r="D7" s="70">
        <v>1</v>
      </c>
      <c r="E7" s="126"/>
      <c r="F7" s="71">
        <v>10000</v>
      </c>
      <c r="G7" s="72">
        <v>240</v>
      </c>
      <c r="H7" s="122">
        <f t="shared" si="13"/>
        <v>20</v>
      </c>
      <c r="I7" s="124">
        <f t="shared" si="14"/>
        <v>41.666666666666664</v>
      </c>
      <c r="J7" s="22">
        <f t="shared" si="15"/>
        <v>500</v>
      </c>
      <c r="K7" s="103"/>
      <c r="L7" s="104">
        <v>42731</v>
      </c>
      <c r="M7" s="105"/>
      <c r="N7" s="105"/>
      <c r="O7" s="26">
        <f t="shared" ca="1" si="11"/>
        <v>0.14902777777777779</v>
      </c>
      <c r="P7" s="75">
        <f t="shared" ca="1" si="12"/>
        <v>1490.2777777777778</v>
      </c>
      <c r="Q7" s="110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5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</row>
    <row r="8" spans="1:56" ht="13.5" thickBot="1" x14ac:dyDescent="0.25">
      <c r="A8" s="69"/>
      <c r="B8" s="69"/>
      <c r="C8" s="97" t="s">
        <v>103</v>
      </c>
      <c r="D8" s="70">
        <v>1</v>
      </c>
      <c r="E8" s="126"/>
      <c r="F8" s="71">
        <v>1000</v>
      </c>
      <c r="G8" s="72">
        <v>120</v>
      </c>
      <c r="H8" s="122">
        <f t="shared" si="13"/>
        <v>10</v>
      </c>
      <c r="I8" s="124">
        <f t="shared" si="14"/>
        <v>8.3333333333333339</v>
      </c>
      <c r="J8" s="22">
        <f t="shared" si="15"/>
        <v>100</v>
      </c>
      <c r="K8" s="103"/>
      <c r="L8" s="104">
        <v>43584</v>
      </c>
      <c r="M8" s="105"/>
      <c r="N8" s="105"/>
      <c r="O8" s="26">
        <f t="shared" ca="1" si="11"/>
        <v>6.4166666666666677E-2</v>
      </c>
      <c r="P8" s="75">
        <f t="shared" ca="1" si="12"/>
        <v>64.166666666666671</v>
      </c>
      <c r="Q8" s="110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15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</row>
    <row r="9" spans="1:56" ht="13.5" thickBot="1" x14ac:dyDescent="0.25">
      <c r="A9" s="69"/>
      <c r="B9" s="69"/>
      <c r="C9" s="98" t="s">
        <v>104</v>
      </c>
      <c r="D9" s="99">
        <v>1</v>
      </c>
      <c r="E9" s="126" t="s">
        <v>116</v>
      </c>
      <c r="F9" s="71">
        <v>300</v>
      </c>
      <c r="G9" s="72">
        <f>15*12</f>
        <v>180</v>
      </c>
      <c r="H9" s="122">
        <f t="shared" si="13"/>
        <v>15</v>
      </c>
      <c r="I9" s="124">
        <f t="shared" si="14"/>
        <v>1.6666666666666667</v>
      </c>
      <c r="J9" s="22">
        <f t="shared" si="15"/>
        <v>20</v>
      </c>
      <c r="K9" s="103"/>
      <c r="L9" s="104">
        <v>42764</v>
      </c>
      <c r="M9" s="105"/>
      <c r="N9" s="105"/>
      <c r="O9" s="26">
        <f t="shared" ca="1" si="11"/>
        <v>0.19277777777777777</v>
      </c>
      <c r="P9" s="75">
        <f t="shared" ca="1" si="12"/>
        <v>57.833333333333329</v>
      </c>
      <c r="Q9" s="110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15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</row>
    <row r="10" spans="1:56" ht="13.5" thickBot="1" x14ac:dyDescent="0.25">
      <c r="A10" s="69"/>
      <c r="B10" s="69"/>
      <c r="C10" s="98" t="s">
        <v>104</v>
      </c>
      <c r="D10" s="99">
        <v>1</v>
      </c>
      <c r="E10" s="126" t="s">
        <v>117</v>
      </c>
      <c r="F10" s="71">
        <v>300</v>
      </c>
      <c r="G10" s="72">
        <f>15*12</f>
        <v>180</v>
      </c>
      <c r="H10" s="122">
        <f t="shared" si="13"/>
        <v>15</v>
      </c>
      <c r="I10" s="124">
        <f t="shared" si="14"/>
        <v>1.6666666666666667</v>
      </c>
      <c r="J10" s="22">
        <f t="shared" si="15"/>
        <v>20</v>
      </c>
      <c r="K10" s="103"/>
      <c r="L10" s="104">
        <v>43169</v>
      </c>
      <c r="M10" s="105"/>
      <c r="N10" s="105"/>
      <c r="O10" s="26">
        <f t="shared" ca="1" si="11"/>
        <v>0.11851851851851851</v>
      </c>
      <c r="P10" s="75">
        <f t="shared" ca="1" si="12"/>
        <v>35.55555555555555</v>
      </c>
      <c r="Q10" s="110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15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</row>
    <row r="11" spans="1:56" ht="13.5" thickBot="1" x14ac:dyDescent="0.25">
      <c r="A11" s="69"/>
      <c r="B11" s="69" t="s">
        <v>17</v>
      </c>
      <c r="C11" s="97" t="s">
        <v>15</v>
      </c>
      <c r="D11" s="70">
        <v>1</v>
      </c>
      <c r="E11" s="126"/>
      <c r="F11" s="71">
        <v>1000</v>
      </c>
      <c r="G11" s="72">
        <f>10*12</f>
        <v>120</v>
      </c>
      <c r="H11" s="122">
        <f t="shared" si="13"/>
        <v>10</v>
      </c>
      <c r="I11" s="124">
        <f t="shared" si="14"/>
        <v>8.3333333333333339</v>
      </c>
      <c r="J11" s="22">
        <f t="shared" si="15"/>
        <v>100</v>
      </c>
      <c r="K11" s="103"/>
      <c r="L11" s="104">
        <v>42426</v>
      </c>
      <c r="M11" s="105"/>
      <c r="N11" s="105"/>
      <c r="O11" s="26">
        <f t="shared" ca="1" si="11"/>
        <v>0.38166666666666671</v>
      </c>
      <c r="P11" s="75">
        <f t="shared" ca="1" si="12"/>
        <v>381.66666666666669</v>
      </c>
      <c r="Q11" s="110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15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</row>
    <row r="12" spans="1:56" ht="13.5" thickBot="1" x14ac:dyDescent="0.25">
      <c r="A12" s="69"/>
      <c r="B12" s="69"/>
      <c r="C12" s="97" t="s">
        <v>9</v>
      </c>
      <c r="D12" s="70">
        <v>1</v>
      </c>
      <c r="E12" s="126"/>
      <c r="F12" s="71">
        <v>400</v>
      </c>
      <c r="G12" s="72">
        <f t="shared" ref="G12:G20" si="16">10*12</f>
        <v>120</v>
      </c>
      <c r="H12" s="122">
        <f t="shared" si="13"/>
        <v>10</v>
      </c>
      <c r="I12" s="124">
        <f t="shared" si="14"/>
        <v>3.3333333333333335</v>
      </c>
      <c r="J12" s="22">
        <f t="shared" si="15"/>
        <v>40</v>
      </c>
      <c r="K12" s="103"/>
      <c r="L12" s="104">
        <v>43642</v>
      </c>
      <c r="M12" s="105"/>
      <c r="N12" s="105"/>
      <c r="O12" s="26">
        <f t="shared" ca="1" si="11"/>
        <v>4.8333333333333332E-2</v>
      </c>
      <c r="P12" s="75">
        <f t="shared" ca="1" si="12"/>
        <v>19.333333333333332</v>
      </c>
      <c r="Q12" s="110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15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</row>
    <row r="13" spans="1:56" ht="13.5" thickBot="1" x14ac:dyDescent="0.25">
      <c r="A13" s="69"/>
      <c r="B13" s="69"/>
      <c r="C13" s="97" t="s">
        <v>10</v>
      </c>
      <c r="D13" s="70">
        <v>1</v>
      </c>
      <c r="E13" s="126"/>
      <c r="F13" s="71">
        <v>400</v>
      </c>
      <c r="G13" s="72">
        <f t="shared" si="16"/>
        <v>120</v>
      </c>
      <c r="H13" s="122">
        <f t="shared" si="13"/>
        <v>10</v>
      </c>
      <c r="I13" s="124">
        <f t="shared" si="14"/>
        <v>3.3333333333333335</v>
      </c>
      <c r="J13" s="22">
        <f t="shared" si="15"/>
        <v>40</v>
      </c>
      <c r="K13" s="103"/>
      <c r="L13" s="104">
        <v>43376</v>
      </c>
      <c r="M13" s="105"/>
      <c r="N13" s="105"/>
      <c r="O13" s="26">
        <f t="shared" ca="1" si="11"/>
        <v>0.12138888888888888</v>
      </c>
      <c r="P13" s="75">
        <f t="shared" ca="1" si="12"/>
        <v>48.55555555555555</v>
      </c>
      <c r="Q13" s="110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15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</row>
    <row r="14" spans="1:56" ht="13.5" thickBot="1" x14ac:dyDescent="0.25">
      <c r="A14" s="69"/>
      <c r="B14" s="69"/>
      <c r="C14" s="97" t="s">
        <v>55</v>
      </c>
      <c r="D14" s="70">
        <v>1</v>
      </c>
      <c r="E14" s="126"/>
      <c r="F14" s="71">
        <v>400</v>
      </c>
      <c r="G14" s="72">
        <f t="shared" si="16"/>
        <v>120</v>
      </c>
      <c r="H14" s="122">
        <f t="shared" si="13"/>
        <v>10</v>
      </c>
      <c r="I14" s="124">
        <f t="shared" si="14"/>
        <v>3.3333333333333335</v>
      </c>
      <c r="J14" s="22">
        <f t="shared" si="15"/>
        <v>40</v>
      </c>
      <c r="K14" s="103"/>
      <c r="L14" s="104">
        <v>40446</v>
      </c>
      <c r="M14" s="105"/>
      <c r="N14" s="105"/>
      <c r="O14" s="26">
        <f t="shared" ca="1" si="11"/>
        <v>0.92361111111111105</v>
      </c>
      <c r="P14" s="75">
        <f t="shared" ca="1" si="12"/>
        <v>369.4444444444444</v>
      </c>
      <c r="Q14" s="110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15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</row>
    <row r="15" spans="1:56" ht="13.5" thickBot="1" x14ac:dyDescent="0.25">
      <c r="A15" s="69"/>
      <c r="B15" s="69"/>
      <c r="C15" s="97" t="s">
        <v>11</v>
      </c>
      <c r="D15" s="70">
        <v>1</v>
      </c>
      <c r="E15" s="126"/>
      <c r="F15" s="71">
        <v>600</v>
      </c>
      <c r="G15" s="72">
        <f t="shared" si="16"/>
        <v>120</v>
      </c>
      <c r="H15" s="122">
        <f t="shared" si="13"/>
        <v>10</v>
      </c>
      <c r="I15" s="124">
        <f t="shared" si="14"/>
        <v>5</v>
      </c>
      <c r="J15" s="22">
        <f t="shared" si="15"/>
        <v>60</v>
      </c>
      <c r="K15" s="103"/>
      <c r="L15" s="104">
        <v>42976</v>
      </c>
      <c r="M15" s="105"/>
      <c r="N15" s="105"/>
      <c r="O15" s="26">
        <f t="shared" ca="1" si="11"/>
        <v>0.23083333333333331</v>
      </c>
      <c r="P15" s="75">
        <f t="shared" ca="1" si="12"/>
        <v>138.49999999999997</v>
      </c>
      <c r="Q15" s="110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15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</row>
    <row r="16" spans="1:56" ht="13.5" thickBot="1" x14ac:dyDescent="0.25">
      <c r="A16" s="69"/>
      <c r="B16" s="69"/>
      <c r="C16" s="97" t="s">
        <v>12</v>
      </c>
      <c r="D16" s="70">
        <v>1</v>
      </c>
      <c r="E16" s="126"/>
      <c r="F16" s="71">
        <v>600</v>
      </c>
      <c r="G16" s="72">
        <f t="shared" si="16"/>
        <v>120</v>
      </c>
      <c r="H16" s="122">
        <f t="shared" si="13"/>
        <v>10</v>
      </c>
      <c r="I16" s="124">
        <f t="shared" si="14"/>
        <v>5</v>
      </c>
      <c r="J16" s="22">
        <f t="shared" si="15"/>
        <v>60</v>
      </c>
      <c r="K16" s="103"/>
      <c r="L16" s="104">
        <v>43808</v>
      </c>
      <c r="M16" s="105"/>
      <c r="N16" s="105"/>
      <c r="O16" s="26">
        <f t="shared" ca="1" si="11"/>
        <v>3.0555555555555553E-3</v>
      </c>
      <c r="P16" s="75">
        <f t="shared" ca="1" si="12"/>
        <v>1.8333333333333333</v>
      </c>
      <c r="Q16" s="110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15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</row>
    <row r="17" spans="1:56" ht="13.5" thickBot="1" x14ac:dyDescent="0.25">
      <c r="A17" s="69"/>
      <c r="B17" s="69"/>
      <c r="C17" s="97" t="s">
        <v>69</v>
      </c>
      <c r="D17" s="70">
        <v>1</v>
      </c>
      <c r="E17" s="126"/>
      <c r="F17" s="71">
        <v>400</v>
      </c>
      <c r="G17" s="72">
        <f t="shared" si="16"/>
        <v>120</v>
      </c>
      <c r="H17" s="122">
        <f t="shared" si="13"/>
        <v>10</v>
      </c>
      <c r="I17" s="124">
        <f t="shared" si="14"/>
        <v>3.3333333333333335</v>
      </c>
      <c r="J17" s="22">
        <f t="shared" si="15"/>
        <v>40</v>
      </c>
      <c r="K17" s="103"/>
      <c r="L17" s="104">
        <v>43005</v>
      </c>
      <c r="M17" s="105"/>
      <c r="N17" s="105"/>
      <c r="O17" s="26">
        <f t="shared" ca="1" si="11"/>
        <v>0.22305555555555556</v>
      </c>
      <c r="P17" s="75">
        <f t="shared" ca="1" si="12"/>
        <v>89.222222222222229</v>
      </c>
      <c r="Q17" s="110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15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</row>
    <row r="18" spans="1:56" ht="13.5" thickBot="1" x14ac:dyDescent="0.25">
      <c r="A18" s="69"/>
      <c r="B18" s="69"/>
      <c r="C18" s="97" t="s">
        <v>51</v>
      </c>
      <c r="D18" s="70">
        <v>1</v>
      </c>
      <c r="E18" s="126"/>
      <c r="F18" s="71">
        <v>600</v>
      </c>
      <c r="G18" s="72">
        <f t="shared" si="16"/>
        <v>120</v>
      </c>
      <c r="H18" s="122">
        <f t="shared" si="13"/>
        <v>10</v>
      </c>
      <c r="I18" s="124">
        <f t="shared" si="14"/>
        <v>5</v>
      </c>
      <c r="J18" s="22">
        <f t="shared" si="15"/>
        <v>60</v>
      </c>
      <c r="K18" s="103"/>
      <c r="L18" s="104">
        <v>42254</v>
      </c>
      <c r="M18" s="105"/>
      <c r="N18" s="105"/>
      <c r="O18" s="26">
        <f t="shared" ca="1" si="11"/>
        <v>0.42861111111111116</v>
      </c>
      <c r="P18" s="75">
        <f t="shared" ca="1" si="12"/>
        <v>257.16666666666669</v>
      </c>
      <c r="Q18" s="110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15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</row>
    <row r="19" spans="1:56" ht="13.5" thickBot="1" x14ac:dyDescent="0.25">
      <c r="A19" s="69"/>
      <c r="B19" s="69"/>
      <c r="C19" s="97" t="s">
        <v>13</v>
      </c>
      <c r="D19" s="70">
        <v>1</v>
      </c>
      <c r="E19" s="126"/>
      <c r="F19" s="71">
        <v>100</v>
      </c>
      <c r="G19" s="72">
        <f t="shared" si="16"/>
        <v>120</v>
      </c>
      <c r="H19" s="122">
        <f t="shared" si="13"/>
        <v>10</v>
      </c>
      <c r="I19" s="124">
        <f t="shared" si="14"/>
        <v>0.83333333333333337</v>
      </c>
      <c r="J19" s="22">
        <f t="shared" si="15"/>
        <v>10</v>
      </c>
      <c r="K19" s="103"/>
      <c r="L19" s="104">
        <v>41536</v>
      </c>
      <c r="M19" s="105"/>
      <c r="N19" s="105"/>
      <c r="O19" s="26">
        <f t="shared" ca="1" si="11"/>
        <v>0.62527777777777782</v>
      </c>
      <c r="P19" s="75">
        <f t="shared" ca="1" si="12"/>
        <v>62.527777777777786</v>
      </c>
      <c r="Q19" s="110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15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</row>
    <row r="20" spans="1:56" ht="13.5" thickBot="1" x14ac:dyDescent="0.25">
      <c r="A20" s="69"/>
      <c r="B20" s="69"/>
      <c r="C20" s="97" t="s">
        <v>14</v>
      </c>
      <c r="D20" s="70">
        <v>1</v>
      </c>
      <c r="E20" s="126"/>
      <c r="F20" s="71">
        <v>1000</v>
      </c>
      <c r="G20" s="72">
        <f t="shared" si="16"/>
        <v>120</v>
      </c>
      <c r="H20" s="122">
        <f t="shared" si="13"/>
        <v>10</v>
      </c>
      <c r="I20" s="124">
        <f t="shared" si="14"/>
        <v>8.3333333333333339</v>
      </c>
      <c r="J20" s="22">
        <f t="shared" si="15"/>
        <v>100</v>
      </c>
      <c r="K20" s="103"/>
      <c r="L20" s="104">
        <v>43463</v>
      </c>
      <c r="M20" s="105"/>
      <c r="N20" s="105"/>
      <c r="O20" s="26">
        <f t="shared" ca="1" si="11"/>
        <v>9.7500000000000003E-2</v>
      </c>
      <c r="P20" s="75">
        <f t="shared" ca="1" si="12"/>
        <v>97.5</v>
      </c>
      <c r="Q20" s="110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15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</row>
    <row r="21" spans="1:56" ht="13.5" thickBot="1" x14ac:dyDescent="0.25">
      <c r="A21" s="69"/>
      <c r="B21" s="69" t="s">
        <v>16</v>
      </c>
      <c r="C21" s="97" t="s">
        <v>18</v>
      </c>
      <c r="D21" s="70">
        <v>3</v>
      </c>
      <c r="E21" s="126"/>
      <c r="F21" s="71">
        <v>800</v>
      </c>
      <c r="G21" s="72">
        <f>20*12</f>
        <v>240</v>
      </c>
      <c r="H21" s="122">
        <f t="shared" si="13"/>
        <v>20</v>
      </c>
      <c r="I21" s="124">
        <f t="shared" si="14"/>
        <v>10</v>
      </c>
      <c r="J21" s="22">
        <f t="shared" si="15"/>
        <v>120</v>
      </c>
      <c r="K21" s="103"/>
      <c r="L21" s="104">
        <v>43262</v>
      </c>
      <c r="M21" s="105"/>
      <c r="N21" s="105"/>
      <c r="O21" s="26">
        <f t="shared" ca="1" si="11"/>
        <v>7.6249999999999998E-2</v>
      </c>
      <c r="P21" s="75">
        <f t="shared" ca="1" si="12"/>
        <v>61</v>
      </c>
      <c r="Q21" s="110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15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</row>
    <row r="22" spans="1:56" ht="13.5" thickBot="1" x14ac:dyDescent="0.25">
      <c r="A22" s="69"/>
      <c r="B22" s="69"/>
      <c r="C22" s="97" t="s">
        <v>19</v>
      </c>
      <c r="D22" s="70">
        <v>4</v>
      </c>
      <c r="E22" s="126"/>
      <c r="F22" s="71">
        <v>300</v>
      </c>
      <c r="G22" s="72">
        <f>15*12</f>
        <v>180</v>
      </c>
      <c r="H22" s="122">
        <f t="shared" si="13"/>
        <v>15</v>
      </c>
      <c r="I22" s="124">
        <f t="shared" si="14"/>
        <v>6.666666666666667</v>
      </c>
      <c r="J22" s="22">
        <f t="shared" si="15"/>
        <v>80</v>
      </c>
      <c r="K22" s="103"/>
      <c r="L22" s="104">
        <v>42463</v>
      </c>
      <c r="M22" s="105"/>
      <c r="N22" s="105"/>
      <c r="O22" s="26">
        <f t="shared" ca="1" si="11"/>
        <v>0.24759259259259261</v>
      </c>
      <c r="P22" s="75">
        <f t="shared" ca="1" si="12"/>
        <v>74.277777777777786</v>
      </c>
      <c r="Q22" s="110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15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</row>
    <row r="23" spans="1:56" ht="13.5" thickBot="1" x14ac:dyDescent="0.25">
      <c r="A23" s="69"/>
      <c r="B23" s="69"/>
      <c r="C23" s="97" t="s">
        <v>105</v>
      </c>
      <c r="D23" s="70">
        <v>2</v>
      </c>
      <c r="E23" s="126"/>
      <c r="F23" s="71">
        <v>800</v>
      </c>
      <c r="G23" s="72">
        <v>150</v>
      </c>
      <c r="H23" s="122">
        <f t="shared" si="13"/>
        <v>12.5</v>
      </c>
      <c r="I23" s="124">
        <f t="shared" si="14"/>
        <v>10.666666666666666</v>
      </c>
      <c r="J23" s="22">
        <f t="shared" si="15"/>
        <v>128</v>
      </c>
      <c r="K23" s="103"/>
      <c r="L23" s="104">
        <v>43432</v>
      </c>
      <c r="M23" s="105"/>
      <c r="N23" s="105"/>
      <c r="O23" s="26">
        <f t="shared" ca="1" si="11"/>
        <v>8.4888888888888889E-2</v>
      </c>
      <c r="P23" s="75">
        <f t="shared" ca="1" si="12"/>
        <v>67.911111111111111</v>
      </c>
      <c r="Q23" s="110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15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</row>
    <row r="24" spans="1:56" ht="13.5" thickBot="1" x14ac:dyDescent="0.25">
      <c r="A24" s="69"/>
      <c r="B24" s="69"/>
      <c r="C24" s="97" t="s">
        <v>106</v>
      </c>
      <c r="D24" s="70">
        <v>1</v>
      </c>
      <c r="E24" s="126"/>
      <c r="F24" s="71">
        <v>1000</v>
      </c>
      <c r="G24" s="72">
        <v>48</v>
      </c>
      <c r="H24" s="122">
        <f t="shared" si="13"/>
        <v>4</v>
      </c>
      <c r="I24" s="124">
        <f t="shared" si="14"/>
        <v>20.833333333333332</v>
      </c>
      <c r="J24" s="22">
        <f t="shared" si="15"/>
        <v>250</v>
      </c>
      <c r="K24" s="103"/>
      <c r="L24" s="104">
        <v>43389</v>
      </c>
      <c r="M24" s="105"/>
      <c r="N24" s="105"/>
      <c r="O24" s="26">
        <f t="shared" ca="1" si="11"/>
        <v>0.29444444444444445</v>
      </c>
      <c r="P24" s="75">
        <f t="shared" ca="1" si="12"/>
        <v>294.44444444444446</v>
      </c>
      <c r="Q24" s="110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15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</row>
    <row r="25" spans="1:56" ht="13.5" thickBot="1" x14ac:dyDescent="0.25">
      <c r="A25" s="69"/>
      <c r="B25" s="69" t="s">
        <v>107</v>
      </c>
      <c r="C25" s="97" t="s">
        <v>108</v>
      </c>
      <c r="D25" s="70">
        <v>1</v>
      </c>
      <c r="E25" s="126"/>
      <c r="F25" s="71">
        <v>2000</v>
      </c>
      <c r="G25" s="72">
        <v>180</v>
      </c>
      <c r="H25" s="122">
        <f t="shared" si="13"/>
        <v>15</v>
      </c>
      <c r="I25" s="124">
        <f t="shared" si="14"/>
        <v>11.111111111111111</v>
      </c>
      <c r="J25" s="22">
        <f t="shared" si="15"/>
        <v>133.33333333333331</v>
      </c>
      <c r="K25" s="103"/>
      <c r="L25" s="104">
        <v>42526</v>
      </c>
      <c r="M25" s="105"/>
      <c r="N25" s="105"/>
      <c r="O25" s="26">
        <f t="shared" ca="1" si="11"/>
        <v>0.2361111111111111</v>
      </c>
      <c r="P25" s="75">
        <f t="shared" ca="1" si="12"/>
        <v>472.22222222222223</v>
      </c>
      <c r="Q25" s="110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15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</row>
    <row r="26" spans="1:56" ht="13.5" thickBot="1" x14ac:dyDescent="0.25">
      <c r="A26" s="69"/>
      <c r="B26" s="69" t="s">
        <v>21</v>
      </c>
      <c r="C26" s="97" t="s">
        <v>22</v>
      </c>
      <c r="D26" s="70">
        <v>2</v>
      </c>
      <c r="E26" s="126"/>
      <c r="F26" s="71">
        <v>500</v>
      </c>
      <c r="G26" s="72">
        <f>12*10</f>
        <v>120</v>
      </c>
      <c r="H26" s="122">
        <f t="shared" si="13"/>
        <v>10</v>
      </c>
      <c r="I26" s="124">
        <f t="shared" si="14"/>
        <v>8.3333333333333339</v>
      </c>
      <c r="J26" s="22">
        <f t="shared" si="15"/>
        <v>100</v>
      </c>
      <c r="K26" s="103"/>
      <c r="L26" s="104">
        <v>43365</v>
      </c>
      <c r="M26" s="105"/>
      <c r="N26" s="105"/>
      <c r="O26" s="26">
        <f t="shared" ca="1" si="11"/>
        <v>0.12444444444444444</v>
      </c>
      <c r="P26" s="75">
        <f t="shared" ca="1" si="12"/>
        <v>62.222222222222221</v>
      </c>
      <c r="Q26" s="110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15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</row>
    <row r="27" spans="1:56" ht="13.5" thickBot="1" x14ac:dyDescent="0.25">
      <c r="A27" s="69"/>
      <c r="B27" s="69"/>
      <c r="C27" s="97" t="s">
        <v>23</v>
      </c>
      <c r="D27" s="70">
        <v>4</v>
      </c>
      <c r="E27" s="126"/>
      <c r="F27" s="71">
        <v>500</v>
      </c>
      <c r="G27" s="72">
        <f>12*5</f>
        <v>60</v>
      </c>
      <c r="H27" s="122">
        <f t="shared" si="13"/>
        <v>5</v>
      </c>
      <c r="I27" s="124">
        <f t="shared" si="14"/>
        <v>33.333333333333336</v>
      </c>
      <c r="J27" s="22">
        <f t="shared" si="15"/>
        <v>400</v>
      </c>
      <c r="K27" s="103"/>
      <c r="L27" s="104">
        <v>43782</v>
      </c>
      <c r="M27" s="105"/>
      <c r="N27" s="105"/>
      <c r="O27" s="26">
        <f t="shared" ca="1" si="11"/>
        <v>2.0555555555555556E-2</v>
      </c>
      <c r="P27" s="75">
        <f t="shared" ca="1" si="12"/>
        <v>10.277777777777779</v>
      </c>
      <c r="Q27" s="110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15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</row>
    <row r="28" spans="1:56" ht="13.5" thickBot="1" x14ac:dyDescent="0.25">
      <c r="A28" s="69"/>
      <c r="B28" s="69"/>
      <c r="C28" s="97" t="s">
        <v>24</v>
      </c>
      <c r="D28" s="70">
        <v>4</v>
      </c>
      <c r="E28" s="126"/>
      <c r="F28" s="71">
        <v>350</v>
      </c>
      <c r="G28" s="72">
        <f>12*5</f>
        <v>60</v>
      </c>
      <c r="H28" s="122">
        <f t="shared" si="13"/>
        <v>5</v>
      </c>
      <c r="I28" s="124">
        <f t="shared" si="14"/>
        <v>23.333333333333332</v>
      </c>
      <c r="J28" s="22">
        <f t="shared" si="15"/>
        <v>280</v>
      </c>
      <c r="K28" s="103"/>
      <c r="L28" s="104">
        <v>43809</v>
      </c>
      <c r="M28" s="105"/>
      <c r="N28" s="105"/>
      <c r="O28" s="26">
        <f t="shared" ca="1" si="11"/>
        <v>5.5555555555555549E-3</v>
      </c>
      <c r="P28" s="75">
        <f t="shared" ca="1" si="12"/>
        <v>1.9444444444444442</v>
      </c>
      <c r="Q28" s="110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15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</row>
    <row r="29" spans="1:56" ht="13.5" thickBot="1" x14ac:dyDescent="0.25">
      <c r="A29" s="69"/>
      <c r="B29" s="69"/>
      <c r="C29" s="97" t="s">
        <v>25</v>
      </c>
      <c r="D29" s="70">
        <v>4</v>
      </c>
      <c r="E29" s="126"/>
      <c r="F29" s="71">
        <v>200</v>
      </c>
      <c r="G29" s="72">
        <f>12*3</f>
        <v>36</v>
      </c>
      <c r="H29" s="122">
        <f t="shared" si="13"/>
        <v>3</v>
      </c>
      <c r="I29" s="124">
        <f t="shared" si="14"/>
        <v>22.222222222222221</v>
      </c>
      <c r="J29" s="22">
        <f t="shared" si="15"/>
        <v>266.66666666666663</v>
      </c>
      <c r="K29" s="103"/>
      <c r="L29" s="104">
        <v>42385</v>
      </c>
      <c r="M29" s="105"/>
      <c r="N29" s="105"/>
      <c r="O29" s="26">
        <f t="shared" ca="1" si="11"/>
        <v>1.3092592592592591</v>
      </c>
      <c r="P29" s="75">
        <f t="shared" ca="1" si="12"/>
        <v>200</v>
      </c>
      <c r="Q29" s="110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15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</row>
    <row r="30" spans="1:56" ht="13.5" thickBot="1" x14ac:dyDescent="0.25">
      <c r="A30" s="69"/>
      <c r="B30" s="69"/>
      <c r="C30" s="97" t="s">
        <v>26</v>
      </c>
      <c r="D30" s="70">
        <v>1</v>
      </c>
      <c r="E30" s="126"/>
      <c r="F30" s="71">
        <v>400</v>
      </c>
      <c r="G30" s="72">
        <f>12*10</f>
        <v>120</v>
      </c>
      <c r="H30" s="122">
        <f t="shared" si="13"/>
        <v>10</v>
      </c>
      <c r="I30" s="124">
        <f t="shared" si="14"/>
        <v>3.3333333333333335</v>
      </c>
      <c r="J30" s="22">
        <f t="shared" si="15"/>
        <v>40</v>
      </c>
      <c r="K30" s="103"/>
      <c r="L30" s="104">
        <v>42492</v>
      </c>
      <c r="M30" s="105"/>
      <c r="N30" s="105"/>
      <c r="O30" s="26">
        <f t="shared" ca="1" si="11"/>
        <v>0.36333333333333334</v>
      </c>
      <c r="P30" s="75">
        <f t="shared" ca="1" si="12"/>
        <v>145.33333333333334</v>
      </c>
      <c r="Q30" s="110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15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</row>
    <row r="31" spans="1:56" ht="13.5" thickBot="1" x14ac:dyDescent="0.25">
      <c r="A31" s="69"/>
      <c r="B31" s="69"/>
      <c r="C31" s="97" t="s">
        <v>27</v>
      </c>
      <c r="D31" s="70">
        <v>0</v>
      </c>
      <c r="E31" s="126"/>
      <c r="F31" s="71"/>
      <c r="G31" s="72">
        <v>12</v>
      </c>
      <c r="H31" s="122">
        <f t="shared" si="13"/>
        <v>1</v>
      </c>
      <c r="I31" s="124">
        <f t="shared" si="14"/>
        <v>0</v>
      </c>
      <c r="J31" s="22">
        <f t="shared" si="15"/>
        <v>0</v>
      </c>
      <c r="K31" s="103"/>
      <c r="L31" s="104">
        <v>38922</v>
      </c>
      <c r="M31" s="105"/>
      <c r="N31" s="105"/>
      <c r="O31" s="26">
        <f t="shared" ca="1" si="11"/>
        <v>13.405555555555555</v>
      </c>
      <c r="P31" s="75">
        <f t="shared" ca="1" si="12"/>
        <v>0</v>
      </c>
      <c r="Q31" s="110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15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</row>
    <row r="32" spans="1:56" ht="13.5" thickBot="1" x14ac:dyDescent="0.25">
      <c r="A32" s="69"/>
      <c r="B32" s="69" t="s">
        <v>28</v>
      </c>
      <c r="C32" s="97" t="s">
        <v>109</v>
      </c>
      <c r="D32" s="70">
        <v>1</v>
      </c>
      <c r="E32" s="126"/>
      <c r="F32" s="71">
        <v>1000</v>
      </c>
      <c r="G32" s="72">
        <f>12*10</f>
        <v>120</v>
      </c>
      <c r="H32" s="122">
        <f t="shared" si="13"/>
        <v>10</v>
      </c>
      <c r="I32" s="124">
        <f t="shared" si="14"/>
        <v>8.3333333333333339</v>
      </c>
      <c r="J32" s="22">
        <f t="shared" si="15"/>
        <v>100</v>
      </c>
      <c r="K32" s="103"/>
      <c r="L32" s="104">
        <v>43811</v>
      </c>
      <c r="M32" s="105"/>
      <c r="N32" s="105"/>
      <c r="O32" s="26">
        <f t="shared" ca="1" si="11"/>
        <v>2.2222222222222222E-3</v>
      </c>
      <c r="P32" s="75">
        <f t="shared" ca="1" si="12"/>
        <v>2.2222222222222223</v>
      </c>
      <c r="Q32" s="110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15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</row>
    <row r="33" spans="1:56" ht="13.5" thickBot="1" x14ac:dyDescent="0.25">
      <c r="A33" s="69"/>
      <c r="B33" s="69"/>
      <c r="C33" s="97" t="s">
        <v>110</v>
      </c>
      <c r="D33" s="70">
        <v>1</v>
      </c>
      <c r="E33" s="126"/>
      <c r="F33" s="71">
        <v>10000</v>
      </c>
      <c r="G33" s="72">
        <v>120</v>
      </c>
      <c r="H33" s="122">
        <f t="shared" si="13"/>
        <v>10</v>
      </c>
      <c r="I33" s="124">
        <f t="shared" si="14"/>
        <v>83.333333333333329</v>
      </c>
      <c r="J33" s="22">
        <f t="shared" si="15"/>
        <v>1000</v>
      </c>
      <c r="K33" s="103"/>
      <c r="L33" s="104">
        <v>40532</v>
      </c>
      <c r="M33" s="105"/>
      <c r="N33" s="105"/>
      <c r="O33" s="26">
        <f t="shared" ca="1" si="11"/>
        <v>0.9</v>
      </c>
      <c r="P33" s="75">
        <f t="shared" ca="1" si="12"/>
        <v>9000</v>
      </c>
      <c r="Q33" s="110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15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</row>
    <row r="34" spans="1:56" ht="13.5" thickBot="1" x14ac:dyDescent="0.25">
      <c r="A34" s="69" t="s">
        <v>76</v>
      </c>
      <c r="B34" s="69" t="s">
        <v>6</v>
      </c>
      <c r="C34" s="97" t="s">
        <v>7</v>
      </c>
      <c r="D34" s="70">
        <v>2</v>
      </c>
      <c r="E34" s="126"/>
      <c r="F34" s="71">
        <v>5000</v>
      </c>
      <c r="G34" s="72">
        <v>300</v>
      </c>
      <c r="H34" s="122">
        <f t="shared" si="13"/>
        <v>25</v>
      </c>
      <c r="I34" s="124">
        <f t="shared" si="14"/>
        <v>33.333333333333336</v>
      </c>
      <c r="J34" s="22">
        <f t="shared" si="15"/>
        <v>400</v>
      </c>
      <c r="K34" s="103"/>
      <c r="L34" s="104">
        <v>41029</v>
      </c>
      <c r="M34" s="105"/>
      <c r="N34" s="105"/>
      <c r="O34" s="26">
        <f t="shared" ref="O34:O65" ca="1" si="17">DAYS360(L34,TODAY(),TRUE)/360/H34</f>
        <v>0.30555555555555558</v>
      </c>
      <c r="P34" s="75">
        <f t="shared" ref="P34:P65" ca="1" si="18">IF(O34&gt;1,F34,O34*F34)</f>
        <v>1527.7777777777778</v>
      </c>
      <c r="Q34" s="110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15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</row>
    <row r="35" spans="1:56" ht="13.5" thickBot="1" x14ac:dyDescent="0.25">
      <c r="A35" s="69"/>
      <c r="B35" s="69"/>
      <c r="C35" s="97" t="s">
        <v>8</v>
      </c>
      <c r="D35" s="70">
        <v>1</v>
      </c>
      <c r="E35" s="126"/>
      <c r="F35" s="71">
        <v>10000</v>
      </c>
      <c r="G35" s="72">
        <v>300</v>
      </c>
      <c r="H35" s="122">
        <f t="shared" si="13"/>
        <v>25</v>
      </c>
      <c r="I35" s="124">
        <f t="shared" si="14"/>
        <v>33.333333333333336</v>
      </c>
      <c r="J35" s="22">
        <f t="shared" si="15"/>
        <v>400</v>
      </c>
      <c r="K35" s="103"/>
      <c r="L35" s="104">
        <v>43550</v>
      </c>
      <c r="M35" s="105"/>
      <c r="N35" s="105"/>
      <c r="O35" s="26">
        <f t="shared" ca="1" si="17"/>
        <v>2.9333333333333333E-2</v>
      </c>
      <c r="P35" s="75">
        <f t="shared" ca="1" si="18"/>
        <v>293.33333333333331</v>
      </c>
      <c r="Q35" s="110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15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</row>
    <row r="36" spans="1:56" ht="13.5" thickBot="1" x14ac:dyDescent="0.25">
      <c r="A36" s="69"/>
      <c r="B36" s="69"/>
      <c r="C36" s="97" t="s">
        <v>103</v>
      </c>
      <c r="D36" s="70">
        <v>1</v>
      </c>
      <c r="E36" s="126"/>
      <c r="F36" s="71">
        <v>1000</v>
      </c>
      <c r="G36" s="72">
        <v>150</v>
      </c>
      <c r="H36" s="122">
        <f t="shared" si="13"/>
        <v>12.5</v>
      </c>
      <c r="I36" s="124">
        <f t="shared" si="14"/>
        <v>6.666666666666667</v>
      </c>
      <c r="J36" s="22">
        <f t="shared" si="15"/>
        <v>80</v>
      </c>
      <c r="K36" s="103"/>
      <c r="L36" s="104">
        <v>43139</v>
      </c>
      <c r="M36" s="105"/>
      <c r="N36" s="105"/>
      <c r="O36" s="26">
        <f t="shared" ca="1" si="17"/>
        <v>0.14933333333333335</v>
      </c>
      <c r="P36" s="75">
        <f t="shared" ca="1" si="18"/>
        <v>149.33333333333334</v>
      </c>
      <c r="Q36" s="110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15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</row>
    <row r="37" spans="1:56" ht="13.5" thickBot="1" x14ac:dyDescent="0.25">
      <c r="A37" s="69"/>
      <c r="B37" s="69"/>
      <c r="C37" s="97" t="s">
        <v>104</v>
      </c>
      <c r="D37" s="70">
        <v>1</v>
      </c>
      <c r="E37" s="126"/>
      <c r="F37" s="71">
        <v>300</v>
      </c>
      <c r="G37" s="72">
        <v>240</v>
      </c>
      <c r="H37" s="122">
        <f t="shared" si="13"/>
        <v>20</v>
      </c>
      <c r="I37" s="124">
        <f t="shared" si="14"/>
        <v>1.25</v>
      </c>
      <c r="J37" s="22">
        <f t="shared" si="15"/>
        <v>15</v>
      </c>
      <c r="K37" s="103"/>
      <c r="L37" s="104">
        <v>39741</v>
      </c>
      <c r="M37" s="105"/>
      <c r="N37" s="105"/>
      <c r="O37" s="26">
        <f t="shared" ca="1" si="17"/>
        <v>0.55833333333333335</v>
      </c>
      <c r="P37" s="75">
        <f t="shared" ca="1" si="18"/>
        <v>167.5</v>
      </c>
      <c r="Q37" s="110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15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</row>
    <row r="38" spans="1:56" ht="13.5" thickBot="1" x14ac:dyDescent="0.25">
      <c r="A38" s="69"/>
      <c r="B38" s="69" t="s">
        <v>17</v>
      </c>
      <c r="C38" s="97" t="s">
        <v>15</v>
      </c>
      <c r="D38" s="70">
        <v>1</v>
      </c>
      <c r="E38" s="126"/>
      <c r="F38" s="71">
        <v>1000</v>
      </c>
      <c r="G38" s="72">
        <f>10*12</f>
        <v>120</v>
      </c>
      <c r="H38" s="122">
        <f t="shared" si="13"/>
        <v>10</v>
      </c>
      <c r="I38" s="124">
        <f t="shared" si="14"/>
        <v>8.3333333333333339</v>
      </c>
      <c r="J38" s="22">
        <f t="shared" si="15"/>
        <v>100</v>
      </c>
      <c r="K38" s="103"/>
      <c r="L38" s="104">
        <v>39843</v>
      </c>
      <c r="M38" s="105"/>
      <c r="N38" s="105"/>
      <c r="O38" s="26">
        <f t="shared" ca="1" si="17"/>
        <v>1.088888888888889</v>
      </c>
      <c r="P38" s="75">
        <f t="shared" ca="1" si="18"/>
        <v>1000</v>
      </c>
      <c r="Q38" s="110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15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</row>
    <row r="39" spans="1:56" ht="13.5" thickBot="1" x14ac:dyDescent="0.25">
      <c r="A39" s="69"/>
      <c r="B39" s="69"/>
      <c r="C39" s="97" t="s">
        <v>9</v>
      </c>
      <c r="D39" s="70">
        <v>0</v>
      </c>
      <c r="E39" s="126"/>
      <c r="F39" s="71">
        <v>400</v>
      </c>
      <c r="G39" s="72">
        <f t="shared" ref="G39:G47" si="19">10*12</f>
        <v>120</v>
      </c>
      <c r="H39" s="122">
        <f t="shared" si="13"/>
        <v>10</v>
      </c>
      <c r="I39" s="124">
        <f t="shared" si="14"/>
        <v>0</v>
      </c>
      <c r="J39" s="22">
        <f t="shared" si="15"/>
        <v>0</v>
      </c>
      <c r="K39" s="103"/>
      <c r="L39" s="104">
        <v>42980</v>
      </c>
      <c r="M39" s="105"/>
      <c r="N39" s="105"/>
      <c r="O39" s="26">
        <f t="shared" ca="1" si="17"/>
        <v>0.22999999999999998</v>
      </c>
      <c r="P39" s="75">
        <f t="shared" ca="1" si="18"/>
        <v>92</v>
      </c>
      <c r="Q39" s="110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15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</row>
    <row r="40" spans="1:56" ht="13.5" thickBot="1" x14ac:dyDescent="0.25">
      <c r="A40" s="69"/>
      <c r="B40" s="69"/>
      <c r="C40" s="97" t="s">
        <v>10</v>
      </c>
      <c r="D40" s="70">
        <v>1</v>
      </c>
      <c r="E40" s="126"/>
      <c r="F40" s="71">
        <v>400</v>
      </c>
      <c r="G40" s="72">
        <f t="shared" si="19"/>
        <v>120</v>
      </c>
      <c r="H40" s="122">
        <f t="shared" si="13"/>
        <v>10</v>
      </c>
      <c r="I40" s="124">
        <f t="shared" si="14"/>
        <v>3.3333333333333335</v>
      </c>
      <c r="J40" s="22">
        <f t="shared" si="15"/>
        <v>40</v>
      </c>
      <c r="K40" s="103"/>
      <c r="L40" s="104">
        <v>42571</v>
      </c>
      <c r="M40" s="105"/>
      <c r="N40" s="105"/>
      <c r="O40" s="26">
        <f t="shared" ca="1" si="17"/>
        <v>0.34166666666666667</v>
      </c>
      <c r="P40" s="75">
        <f t="shared" ca="1" si="18"/>
        <v>136.66666666666666</v>
      </c>
      <c r="Q40" s="110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15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</row>
    <row r="41" spans="1:56" ht="13.5" thickBot="1" x14ac:dyDescent="0.25">
      <c r="A41" s="69"/>
      <c r="B41" s="69"/>
      <c r="C41" s="97" t="s">
        <v>55</v>
      </c>
      <c r="D41" s="70">
        <v>0</v>
      </c>
      <c r="E41" s="126"/>
      <c r="F41" s="71">
        <v>400</v>
      </c>
      <c r="G41" s="72">
        <f t="shared" si="19"/>
        <v>120</v>
      </c>
      <c r="H41" s="122">
        <f t="shared" si="13"/>
        <v>10</v>
      </c>
      <c r="I41" s="124">
        <f t="shared" ref="I41:I67" si="20">$D41*F41/G41</f>
        <v>0</v>
      </c>
      <c r="J41" s="22">
        <f t="shared" si="15"/>
        <v>0</v>
      </c>
      <c r="K41" s="103"/>
      <c r="L41" s="104">
        <v>43807</v>
      </c>
      <c r="M41" s="105"/>
      <c r="N41" s="105"/>
      <c r="O41" s="26">
        <f t="shared" ca="1" si="17"/>
        <v>3.3333333333333331E-3</v>
      </c>
      <c r="P41" s="75">
        <f t="shared" ca="1" si="18"/>
        <v>1.3333333333333333</v>
      </c>
      <c r="Q41" s="110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15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</row>
    <row r="42" spans="1:56" ht="13.5" thickBot="1" x14ac:dyDescent="0.25">
      <c r="A42" s="69"/>
      <c r="B42" s="69"/>
      <c r="C42" s="97" t="s">
        <v>11</v>
      </c>
      <c r="D42" s="70">
        <v>1</v>
      </c>
      <c r="E42" s="126"/>
      <c r="F42" s="71">
        <v>600</v>
      </c>
      <c r="G42" s="72">
        <f t="shared" si="19"/>
        <v>120</v>
      </c>
      <c r="H42" s="122">
        <f t="shared" si="13"/>
        <v>10</v>
      </c>
      <c r="I42" s="124">
        <f t="shared" si="20"/>
        <v>5</v>
      </c>
      <c r="J42" s="22">
        <f t="shared" si="15"/>
        <v>60</v>
      </c>
      <c r="K42" s="103"/>
      <c r="L42" s="104">
        <v>42040</v>
      </c>
      <c r="M42" s="105"/>
      <c r="N42" s="105"/>
      <c r="O42" s="26">
        <f t="shared" ca="1" si="17"/>
        <v>0.48749999999999999</v>
      </c>
      <c r="P42" s="75">
        <f t="shared" ca="1" si="18"/>
        <v>292.5</v>
      </c>
      <c r="Q42" s="110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15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</row>
    <row r="43" spans="1:56" ht="13.5" thickBot="1" x14ac:dyDescent="0.25">
      <c r="A43" s="69"/>
      <c r="B43" s="69"/>
      <c r="C43" s="97" t="s">
        <v>12</v>
      </c>
      <c r="D43" s="70">
        <v>1</v>
      </c>
      <c r="E43" s="126"/>
      <c r="F43" s="71">
        <v>600</v>
      </c>
      <c r="G43" s="72">
        <f t="shared" si="19"/>
        <v>120</v>
      </c>
      <c r="H43" s="122">
        <f t="shared" si="13"/>
        <v>10</v>
      </c>
      <c r="I43" s="124">
        <f t="shared" si="20"/>
        <v>5</v>
      </c>
      <c r="J43" s="22">
        <f t="shared" si="15"/>
        <v>60</v>
      </c>
      <c r="K43" s="103"/>
      <c r="L43" s="104">
        <v>39258</v>
      </c>
      <c r="M43" s="105"/>
      <c r="N43" s="105"/>
      <c r="O43" s="26">
        <f t="shared" ca="1" si="17"/>
        <v>1.2486111111111111</v>
      </c>
      <c r="P43" s="75">
        <f t="shared" ca="1" si="18"/>
        <v>600</v>
      </c>
      <c r="Q43" s="110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15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</row>
    <row r="44" spans="1:56" ht="13.5" thickBot="1" x14ac:dyDescent="0.25">
      <c r="A44" s="69"/>
      <c r="B44" s="69"/>
      <c r="C44" s="97" t="s">
        <v>69</v>
      </c>
      <c r="D44" s="70">
        <v>0</v>
      </c>
      <c r="E44" s="126"/>
      <c r="F44" s="71">
        <v>400</v>
      </c>
      <c r="G44" s="72">
        <f t="shared" si="19"/>
        <v>120</v>
      </c>
      <c r="H44" s="122">
        <f t="shared" si="13"/>
        <v>10</v>
      </c>
      <c r="I44" s="124">
        <f t="shared" si="20"/>
        <v>0</v>
      </c>
      <c r="J44" s="22">
        <f t="shared" si="15"/>
        <v>0</v>
      </c>
      <c r="K44" s="103"/>
      <c r="L44" s="104">
        <v>39353</v>
      </c>
      <c r="M44" s="105"/>
      <c r="N44" s="105"/>
      <c r="O44" s="26">
        <f t="shared" ca="1" si="17"/>
        <v>1.2227777777777777</v>
      </c>
      <c r="P44" s="75">
        <f t="shared" ca="1" si="18"/>
        <v>400</v>
      </c>
      <c r="Q44" s="110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15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</row>
    <row r="45" spans="1:56" ht="13.5" thickBot="1" x14ac:dyDescent="0.25">
      <c r="A45" s="69"/>
      <c r="B45" s="69"/>
      <c r="C45" s="97" t="s">
        <v>51</v>
      </c>
      <c r="D45" s="70">
        <v>1</v>
      </c>
      <c r="E45" s="126"/>
      <c r="F45" s="71">
        <v>600</v>
      </c>
      <c r="G45" s="72">
        <f t="shared" si="19"/>
        <v>120</v>
      </c>
      <c r="H45" s="122">
        <f t="shared" si="13"/>
        <v>10</v>
      </c>
      <c r="I45" s="124">
        <f t="shared" si="20"/>
        <v>5</v>
      </c>
      <c r="J45" s="22">
        <f t="shared" si="15"/>
        <v>60</v>
      </c>
      <c r="K45" s="103"/>
      <c r="L45" s="104">
        <v>40627</v>
      </c>
      <c r="M45" s="105"/>
      <c r="N45" s="105"/>
      <c r="O45" s="26">
        <f t="shared" ca="1" si="17"/>
        <v>0.87361111111111112</v>
      </c>
      <c r="P45" s="75">
        <f t="shared" ca="1" si="18"/>
        <v>524.16666666666663</v>
      </c>
      <c r="Q45" s="110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15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</row>
    <row r="46" spans="1:56" ht="13.5" thickBot="1" x14ac:dyDescent="0.25">
      <c r="A46" s="69"/>
      <c r="B46" s="69"/>
      <c r="C46" s="97" t="s">
        <v>13</v>
      </c>
      <c r="D46" s="70">
        <v>1</v>
      </c>
      <c r="E46" s="126"/>
      <c r="F46" s="71">
        <v>100</v>
      </c>
      <c r="G46" s="72">
        <f t="shared" si="19"/>
        <v>120</v>
      </c>
      <c r="H46" s="122">
        <f t="shared" si="13"/>
        <v>10</v>
      </c>
      <c r="I46" s="124">
        <f t="shared" si="20"/>
        <v>0.83333333333333337</v>
      </c>
      <c r="J46" s="22">
        <f t="shared" si="15"/>
        <v>10</v>
      </c>
      <c r="K46" s="103"/>
      <c r="L46" s="104">
        <v>39613</v>
      </c>
      <c r="M46" s="105"/>
      <c r="N46" s="105"/>
      <c r="O46" s="26">
        <f t="shared" ca="1" si="17"/>
        <v>1.1516666666666668</v>
      </c>
      <c r="P46" s="75">
        <f t="shared" ca="1" si="18"/>
        <v>100</v>
      </c>
      <c r="Q46" s="110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15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</row>
    <row r="47" spans="1:56" ht="13.5" thickBot="1" x14ac:dyDescent="0.25">
      <c r="A47" s="69"/>
      <c r="B47" s="69"/>
      <c r="C47" s="97" t="s">
        <v>14</v>
      </c>
      <c r="D47" s="70">
        <v>0</v>
      </c>
      <c r="E47" s="126"/>
      <c r="F47" s="71">
        <v>1000</v>
      </c>
      <c r="G47" s="72">
        <f t="shared" si="19"/>
        <v>120</v>
      </c>
      <c r="H47" s="122">
        <f t="shared" si="13"/>
        <v>10</v>
      </c>
      <c r="I47" s="124">
        <f t="shared" si="20"/>
        <v>0</v>
      </c>
      <c r="J47" s="22">
        <f t="shared" si="15"/>
        <v>0</v>
      </c>
      <c r="K47" s="103"/>
      <c r="L47" s="104">
        <v>42707</v>
      </c>
      <c r="M47" s="105"/>
      <c r="N47" s="105"/>
      <c r="O47" s="26">
        <f t="shared" ca="1" si="17"/>
        <v>0.30472222222222223</v>
      </c>
      <c r="P47" s="75">
        <f t="shared" ca="1" si="18"/>
        <v>304.72222222222223</v>
      </c>
      <c r="Q47" s="110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15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</row>
    <row r="48" spans="1:56" ht="13.5" thickBot="1" x14ac:dyDescent="0.25">
      <c r="A48" s="69"/>
      <c r="B48" s="69" t="s">
        <v>16</v>
      </c>
      <c r="C48" s="97" t="s">
        <v>18</v>
      </c>
      <c r="D48" s="70">
        <v>2</v>
      </c>
      <c r="E48" s="126"/>
      <c r="F48" s="71">
        <v>800</v>
      </c>
      <c r="G48" s="72">
        <v>300</v>
      </c>
      <c r="H48" s="122">
        <f t="shared" si="13"/>
        <v>25</v>
      </c>
      <c r="I48" s="124">
        <f t="shared" si="20"/>
        <v>5.333333333333333</v>
      </c>
      <c r="J48" s="22">
        <f t="shared" si="15"/>
        <v>64</v>
      </c>
      <c r="K48" s="103"/>
      <c r="L48" s="104">
        <v>42162</v>
      </c>
      <c r="M48" s="105"/>
      <c r="N48" s="105"/>
      <c r="O48" s="26">
        <f t="shared" ca="1" si="17"/>
        <v>0.18144444444444446</v>
      </c>
      <c r="P48" s="75">
        <f t="shared" ca="1" si="18"/>
        <v>145.15555555555557</v>
      </c>
      <c r="Q48" s="110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15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</row>
    <row r="49" spans="1:56" ht="13.5" thickBot="1" x14ac:dyDescent="0.25">
      <c r="A49" s="69"/>
      <c r="B49" s="69"/>
      <c r="C49" s="97" t="s">
        <v>19</v>
      </c>
      <c r="D49" s="70">
        <v>4</v>
      </c>
      <c r="E49" s="126"/>
      <c r="F49" s="71">
        <v>300</v>
      </c>
      <c r="G49" s="72">
        <v>240</v>
      </c>
      <c r="H49" s="122">
        <f t="shared" si="13"/>
        <v>20</v>
      </c>
      <c r="I49" s="124">
        <f t="shared" si="20"/>
        <v>5</v>
      </c>
      <c r="J49" s="22">
        <f t="shared" si="15"/>
        <v>60</v>
      </c>
      <c r="K49" s="103"/>
      <c r="L49" s="104">
        <v>41518</v>
      </c>
      <c r="M49" s="105"/>
      <c r="N49" s="105"/>
      <c r="O49" s="26">
        <f t="shared" ca="1" si="17"/>
        <v>0.31513888888888891</v>
      </c>
      <c r="P49" s="75">
        <f t="shared" ca="1" si="18"/>
        <v>94.541666666666671</v>
      </c>
      <c r="Q49" s="110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15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</row>
    <row r="50" spans="1:56" ht="13.5" thickBot="1" x14ac:dyDescent="0.25">
      <c r="A50" s="69"/>
      <c r="B50" s="69"/>
      <c r="C50" s="97" t="s">
        <v>105</v>
      </c>
      <c r="D50" s="70">
        <v>1</v>
      </c>
      <c r="E50" s="126"/>
      <c r="F50" s="71">
        <v>800</v>
      </c>
      <c r="G50" s="72">
        <v>150</v>
      </c>
      <c r="H50" s="122">
        <f t="shared" si="13"/>
        <v>12.5</v>
      </c>
      <c r="I50" s="124">
        <f t="shared" si="20"/>
        <v>5.333333333333333</v>
      </c>
      <c r="J50" s="22">
        <f t="shared" si="15"/>
        <v>64</v>
      </c>
      <c r="K50" s="103"/>
      <c r="L50" s="104">
        <v>43772</v>
      </c>
      <c r="M50" s="105"/>
      <c r="N50" s="105"/>
      <c r="O50" s="26">
        <f t="shared" ca="1" si="17"/>
        <v>1.0444444444444445E-2</v>
      </c>
      <c r="P50" s="75">
        <f t="shared" ca="1" si="18"/>
        <v>8.3555555555555561</v>
      </c>
      <c r="Q50" s="110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15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</row>
    <row r="51" spans="1:56" ht="13.5" thickBot="1" x14ac:dyDescent="0.25">
      <c r="A51" s="69"/>
      <c r="B51" s="69"/>
      <c r="C51" s="97" t="s">
        <v>106</v>
      </c>
      <c r="D51" s="70">
        <v>1</v>
      </c>
      <c r="E51" s="126"/>
      <c r="F51" s="71">
        <v>1000</v>
      </c>
      <c r="G51" s="72">
        <v>60</v>
      </c>
      <c r="H51" s="122">
        <f t="shared" si="13"/>
        <v>5</v>
      </c>
      <c r="I51" s="124">
        <f t="shared" si="20"/>
        <v>16.666666666666668</v>
      </c>
      <c r="J51" s="22">
        <f t="shared" si="15"/>
        <v>200</v>
      </c>
      <c r="K51" s="103"/>
      <c r="L51" s="104">
        <v>43421</v>
      </c>
      <c r="M51" s="105"/>
      <c r="N51" s="105"/>
      <c r="O51" s="26">
        <f t="shared" ca="1" si="17"/>
        <v>0.21833333333333332</v>
      </c>
      <c r="P51" s="75">
        <f t="shared" ca="1" si="18"/>
        <v>218.33333333333331</v>
      </c>
      <c r="Q51" s="110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15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</row>
    <row r="52" spans="1:56" ht="13.5" thickBot="1" x14ac:dyDescent="0.25">
      <c r="A52" s="69"/>
      <c r="B52" s="69" t="s">
        <v>107</v>
      </c>
      <c r="C52" s="97" t="s">
        <v>108</v>
      </c>
      <c r="D52" s="70">
        <v>1</v>
      </c>
      <c r="E52" s="126"/>
      <c r="F52" s="71">
        <v>1000</v>
      </c>
      <c r="G52" s="72">
        <v>240</v>
      </c>
      <c r="H52" s="122">
        <f t="shared" si="13"/>
        <v>20</v>
      </c>
      <c r="I52" s="124">
        <f t="shared" si="20"/>
        <v>4.166666666666667</v>
      </c>
      <c r="J52" s="22">
        <f t="shared" si="15"/>
        <v>50</v>
      </c>
      <c r="K52" s="103"/>
      <c r="L52" s="104">
        <v>43435</v>
      </c>
      <c r="M52" s="105"/>
      <c r="N52" s="105"/>
      <c r="O52" s="26">
        <f t="shared" ca="1" si="17"/>
        <v>5.2638888888888888E-2</v>
      </c>
      <c r="P52" s="75">
        <f t="shared" ca="1" si="18"/>
        <v>52.638888888888886</v>
      </c>
      <c r="Q52" s="110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15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</row>
    <row r="53" spans="1:56" ht="13.5" thickBot="1" x14ac:dyDescent="0.25">
      <c r="A53" s="69"/>
      <c r="B53" s="69" t="s">
        <v>21</v>
      </c>
      <c r="C53" s="97" t="s">
        <v>22</v>
      </c>
      <c r="D53" s="70">
        <v>1</v>
      </c>
      <c r="E53" s="126"/>
      <c r="F53" s="71">
        <v>500</v>
      </c>
      <c r="G53" s="72">
        <f>12*10</f>
        <v>120</v>
      </c>
      <c r="H53" s="122">
        <f t="shared" si="13"/>
        <v>10</v>
      </c>
      <c r="I53" s="124">
        <f t="shared" si="20"/>
        <v>4.166666666666667</v>
      </c>
      <c r="J53" s="22">
        <f t="shared" si="15"/>
        <v>50</v>
      </c>
      <c r="K53" s="103"/>
      <c r="L53" s="104">
        <v>42975</v>
      </c>
      <c r="M53" s="105"/>
      <c r="N53" s="105"/>
      <c r="O53" s="26">
        <f t="shared" ca="1" si="17"/>
        <v>0.2311111111111111</v>
      </c>
      <c r="P53" s="75">
        <f t="shared" ca="1" si="18"/>
        <v>115.55555555555556</v>
      </c>
      <c r="Q53" s="110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15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</row>
    <row r="54" spans="1:56" ht="13.5" thickBot="1" x14ac:dyDescent="0.25">
      <c r="A54" s="69"/>
      <c r="B54" s="69"/>
      <c r="C54" s="97" t="s">
        <v>23</v>
      </c>
      <c r="D54" s="70">
        <v>0</v>
      </c>
      <c r="E54" s="126"/>
      <c r="F54" s="71">
        <v>500</v>
      </c>
      <c r="G54" s="72">
        <f>12*5</f>
        <v>60</v>
      </c>
      <c r="H54" s="122">
        <f t="shared" si="13"/>
        <v>5</v>
      </c>
      <c r="I54" s="124">
        <f t="shared" si="20"/>
        <v>0</v>
      </c>
      <c r="J54" s="22">
        <f t="shared" si="15"/>
        <v>0</v>
      </c>
      <c r="K54" s="103"/>
      <c r="L54" s="104">
        <v>42480</v>
      </c>
      <c r="M54" s="105"/>
      <c r="N54" s="105"/>
      <c r="O54" s="26">
        <f t="shared" ca="1" si="17"/>
        <v>0.73333333333333328</v>
      </c>
      <c r="P54" s="75">
        <f t="shared" ca="1" si="18"/>
        <v>366.66666666666663</v>
      </c>
      <c r="Q54" s="110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15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</row>
    <row r="55" spans="1:56" ht="13.5" thickBot="1" x14ac:dyDescent="0.25">
      <c r="A55" s="69"/>
      <c r="B55" s="69"/>
      <c r="C55" s="97" t="s">
        <v>24</v>
      </c>
      <c r="D55" s="70">
        <v>0</v>
      </c>
      <c r="E55" s="126"/>
      <c r="F55" s="71">
        <v>350</v>
      </c>
      <c r="G55" s="72">
        <f>12*5</f>
        <v>60</v>
      </c>
      <c r="H55" s="122">
        <f t="shared" si="13"/>
        <v>5</v>
      </c>
      <c r="I55" s="124">
        <f t="shared" si="20"/>
        <v>0</v>
      </c>
      <c r="J55" s="22">
        <f t="shared" si="15"/>
        <v>0</v>
      </c>
      <c r="K55" s="103"/>
      <c r="L55" s="104">
        <v>43783</v>
      </c>
      <c r="M55" s="105"/>
      <c r="N55" s="105"/>
      <c r="O55" s="26">
        <f t="shared" ca="1" si="17"/>
        <v>0.02</v>
      </c>
      <c r="P55" s="75">
        <f t="shared" ca="1" si="18"/>
        <v>7</v>
      </c>
      <c r="Q55" s="11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15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</row>
    <row r="56" spans="1:56" ht="13.5" thickBot="1" x14ac:dyDescent="0.25">
      <c r="A56" s="69"/>
      <c r="B56" s="69"/>
      <c r="C56" s="97" t="s">
        <v>25</v>
      </c>
      <c r="D56" s="70">
        <v>0</v>
      </c>
      <c r="E56" s="126"/>
      <c r="F56" s="71">
        <v>200</v>
      </c>
      <c r="G56" s="72">
        <f>12*3</f>
        <v>36</v>
      </c>
      <c r="H56" s="122">
        <f t="shared" si="13"/>
        <v>3</v>
      </c>
      <c r="I56" s="124">
        <f t="shared" si="20"/>
        <v>0</v>
      </c>
      <c r="J56" s="22">
        <f t="shared" si="15"/>
        <v>0</v>
      </c>
      <c r="K56" s="103"/>
      <c r="L56" s="104">
        <v>43700</v>
      </c>
      <c r="M56" s="105"/>
      <c r="N56" s="105"/>
      <c r="O56" s="26">
        <f t="shared" ca="1" si="17"/>
        <v>0.10833333333333334</v>
      </c>
      <c r="P56" s="75">
        <f t="shared" ca="1" si="18"/>
        <v>21.666666666666668</v>
      </c>
      <c r="Q56" s="110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15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</row>
    <row r="57" spans="1:56" ht="13.5" thickBot="1" x14ac:dyDescent="0.25">
      <c r="A57" s="69"/>
      <c r="B57" s="69"/>
      <c r="C57" s="97" t="s">
        <v>26</v>
      </c>
      <c r="D57" s="70">
        <v>1</v>
      </c>
      <c r="E57" s="126"/>
      <c r="F57" s="71">
        <v>400</v>
      </c>
      <c r="G57" s="72">
        <f>12*10</f>
        <v>120</v>
      </c>
      <c r="H57" s="122">
        <f t="shared" si="13"/>
        <v>10</v>
      </c>
      <c r="I57" s="124">
        <f t="shared" si="20"/>
        <v>3.3333333333333335</v>
      </c>
      <c r="J57" s="22">
        <f t="shared" si="15"/>
        <v>40</v>
      </c>
      <c r="K57" s="103"/>
      <c r="L57" s="104">
        <v>43807</v>
      </c>
      <c r="M57" s="105"/>
      <c r="N57" s="105"/>
      <c r="O57" s="26">
        <f t="shared" ca="1" si="17"/>
        <v>3.3333333333333331E-3</v>
      </c>
      <c r="P57" s="75">
        <f t="shared" ca="1" si="18"/>
        <v>1.3333333333333333</v>
      </c>
      <c r="Q57" s="110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15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</row>
    <row r="58" spans="1:56" ht="13.5" thickBot="1" x14ac:dyDescent="0.25">
      <c r="A58" s="69"/>
      <c r="B58" s="69"/>
      <c r="C58" s="97" t="s">
        <v>27</v>
      </c>
      <c r="D58" s="70">
        <v>0</v>
      </c>
      <c r="E58" s="126"/>
      <c r="F58" s="71"/>
      <c r="G58" s="72">
        <v>12</v>
      </c>
      <c r="H58" s="122">
        <f t="shared" si="13"/>
        <v>1</v>
      </c>
      <c r="I58" s="124">
        <f t="shared" si="20"/>
        <v>0</v>
      </c>
      <c r="J58" s="22">
        <f t="shared" si="15"/>
        <v>0</v>
      </c>
      <c r="K58" s="106"/>
      <c r="L58" s="104">
        <v>43816</v>
      </c>
      <c r="M58" s="107"/>
      <c r="N58" s="107"/>
      <c r="O58" s="26">
        <f t="shared" ca="1" si="17"/>
        <v>8.3333333333333332E-3</v>
      </c>
      <c r="P58" s="75">
        <f t="shared" ca="1" si="18"/>
        <v>0</v>
      </c>
      <c r="Q58" s="110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15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</row>
    <row r="59" spans="1:56" ht="13.5" thickBot="1" x14ac:dyDescent="0.25">
      <c r="A59" s="69"/>
      <c r="B59" s="69" t="s">
        <v>28</v>
      </c>
      <c r="C59" s="97" t="s">
        <v>109</v>
      </c>
      <c r="D59" s="70">
        <v>1</v>
      </c>
      <c r="E59" s="126"/>
      <c r="F59" s="71">
        <v>1000</v>
      </c>
      <c r="G59" s="72">
        <f>12*10</f>
        <v>120</v>
      </c>
      <c r="H59" s="122">
        <f t="shared" si="13"/>
        <v>10</v>
      </c>
      <c r="I59" s="124">
        <f t="shared" si="20"/>
        <v>8.3333333333333339</v>
      </c>
      <c r="J59" s="22">
        <f t="shared" si="15"/>
        <v>100</v>
      </c>
      <c r="K59" s="103"/>
      <c r="L59" s="104">
        <v>43815</v>
      </c>
      <c r="M59" s="105"/>
      <c r="N59" s="105"/>
      <c r="O59" s="26">
        <f t="shared" ca="1" si="17"/>
        <v>1.1111111111111111E-3</v>
      </c>
      <c r="P59" s="75">
        <f t="shared" ca="1" si="18"/>
        <v>1.1111111111111112</v>
      </c>
      <c r="Q59" s="110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15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</row>
    <row r="60" spans="1:56" ht="13.5" thickBot="1" x14ac:dyDescent="0.25">
      <c r="A60" s="69"/>
      <c r="B60" s="69"/>
      <c r="C60" s="97" t="s">
        <v>110</v>
      </c>
      <c r="D60" s="70">
        <v>1</v>
      </c>
      <c r="E60" s="126"/>
      <c r="F60" s="71">
        <v>5000</v>
      </c>
      <c r="G60" s="72">
        <v>120</v>
      </c>
      <c r="H60" s="122">
        <f t="shared" si="13"/>
        <v>10</v>
      </c>
      <c r="I60" s="124">
        <f t="shared" si="20"/>
        <v>41.666666666666664</v>
      </c>
      <c r="J60" s="22">
        <f t="shared" si="15"/>
        <v>500</v>
      </c>
      <c r="K60" s="103"/>
      <c r="L60" s="104">
        <v>43811</v>
      </c>
      <c r="M60" s="105"/>
      <c r="N60" s="105"/>
      <c r="O60" s="26">
        <f t="shared" ca="1" si="17"/>
        <v>2.2222222222222222E-3</v>
      </c>
      <c r="P60" s="75">
        <f t="shared" ca="1" si="18"/>
        <v>11.111111111111111</v>
      </c>
      <c r="Q60" s="110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15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</row>
    <row r="61" spans="1:56" ht="13.5" thickBot="1" x14ac:dyDescent="0.25">
      <c r="A61" s="69"/>
      <c r="B61" s="69"/>
      <c r="C61" s="97"/>
      <c r="D61" s="70"/>
      <c r="E61" s="126"/>
      <c r="F61" s="71"/>
      <c r="G61" s="72">
        <v>1</v>
      </c>
      <c r="H61" s="122">
        <f t="shared" si="13"/>
        <v>8.3333333333333329E-2</v>
      </c>
      <c r="I61" s="124">
        <f t="shared" si="20"/>
        <v>0</v>
      </c>
      <c r="J61" s="22">
        <f t="shared" si="15"/>
        <v>0</v>
      </c>
      <c r="K61" s="103"/>
      <c r="L61" s="104"/>
      <c r="M61" s="105"/>
      <c r="N61" s="105"/>
      <c r="O61" s="26">
        <f t="shared" ca="1" si="17"/>
        <v>1439.6666666666667</v>
      </c>
      <c r="P61" s="75">
        <f t="shared" ca="1" si="18"/>
        <v>0</v>
      </c>
      <c r="Q61" s="110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15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</row>
    <row r="62" spans="1:56" ht="13.5" thickBot="1" x14ac:dyDescent="0.25">
      <c r="A62" s="69"/>
      <c r="B62" s="69"/>
      <c r="C62" s="97"/>
      <c r="D62" s="70"/>
      <c r="E62" s="126"/>
      <c r="F62" s="71"/>
      <c r="G62" s="72">
        <v>1</v>
      </c>
      <c r="H62" s="122">
        <f t="shared" si="13"/>
        <v>8.3333333333333329E-2</v>
      </c>
      <c r="I62" s="124">
        <f t="shared" si="20"/>
        <v>0</v>
      </c>
      <c r="J62" s="22">
        <f t="shared" si="15"/>
        <v>0</v>
      </c>
      <c r="K62" s="103"/>
      <c r="L62" s="104"/>
      <c r="M62" s="105"/>
      <c r="N62" s="105"/>
      <c r="O62" s="26">
        <f t="shared" ca="1" si="17"/>
        <v>1439.6666666666667</v>
      </c>
      <c r="P62" s="75">
        <f t="shared" ca="1" si="18"/>
        <v>0</v>
      </c>
      <c r="Q62" s="110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15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</row>
    <row r="63" spans="1:56" ht="13.5" thickBot="1" x14ac:dyDescent="0.25">
      <c r="A63" s="69"/>
      <c r="B63" s="69"/>
      <c r="C63" s="97"/>
      <c r="D63" s="70"/>
      <c r="E63" s="126"/>
      <c r="F63" s="71"/>
      <c r="G63" s="72">
        <v>1</v>
      </c>
      <c r="H63" s="122">
        <f t="shared" si="13"/>
        <v>8.3333333333333329E-2</v>
      </c>
      <c r="I63" s="124">
        <f t="shared" si="20"/>
        <v>0</v>
      </c>
      <c r="J63" s="22">
        <f t="shared" si="15"/>
        <v>0</v>
      </c>
      <c r="K63" s="103"/>
      <c r="L63" s="104"/>
      <c r="M63" s="105"/>
      <c r="N63" s="105"/>
      <c r="O63" s="26">
        <f t="shared" ca="1" si="17"/>
        <v>1439.6666666666667</v>
      </c>
      <c r="P63" s="75">
        <f t="shared" ca="1" si="18"/>
        <v>0</v>
      </c>
      <c r="Q63" s="110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15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</row>
    <row r="64" spans="1:56" ht="13.5" thickBot="1" x14ac:dyDescent="0.25">
      <c r="A64" s="69"/>
      <c r="B64" s="69"/>
      <c r="C64" s="97"/>
      <c r="D64" s="70"/>
      <c r="E64" s="126"/>
      <c r="F64" s="71"/>
      <c r="G64" s="72">
        <v>1</v>
      </c>
      <c r="H64" s="122">
        <f t="shared" si="13"/>
        <v>8.3333333333333329E-2</v>
      </c>
      <c r="I64" s="124">
        <f t="shared" si="20"/>
        <v>0</v>
      </c>
      <c r="J64" s="22">
        <f t="shared" si="15"/>
        <v>0</v>
      </c>
      <c r="K64" s="103"/>
      <c r="L64" s="104"/>
      <c r="M64" s="105"/>
      <c r="N64" s="105"/>
      <c r="O64" s="26">
        <f t="shared" ca="1" si="17"/>
        <v>1439.6666666666667</v>
      </c>
      <c r="P64" s="75">
        <f t="shared" ca="1" si="18"/>
        <v>0</v>
      </c>
      <c r="Q64" s="110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15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</row>
    <row r="65" spans="1:56" ht="13.5" thickBot="1" x14ac:dyDescent="0.25">
      <c r="A65" s="69"/>
      <c r="B65" s="69"/>
      <c r="C65" s="97"/>
      <c r="D65" s="70"/>
      <c r="E65" s="126"/>
      <c r="F65" s="71"/>
      <c r="G65" s="72">
        <v>1</v>
      </c>
      <c r="H65" s="122">
        <f t="shared" si="13"/>
        <v>8.3333333333333329E-2</v>
      </c>
      <c r="I65" s="124">
        <f t="shared" si="20"/>
        <v>0</v>
      </c>
      <c r="J65" s="22">
        <f t="shared" si="15"/>
        <v>0</v>
      </c>
      <c r="K65" s="103"/>
      <c r="L65" s="104"/>
      <c r="M65" s="105"/>
      <c r="N65" s="105"/>
      <c r="O65" s="26">
        <f t="shared" ca="1" si="17"/>
        <v>1439.6666666666667</v>
      </c>
      <c r="P65" s="75">
        <f t="shared" ca="1" si="18"/>
        <v>0</v>
      </c>
      <c r="Q65" s="110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15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</row>
    <row r="66" spans="1:56" ht="13.5" thickBot="1" x14ac:dyDescent="0.25">
      <c r="A66" s="69"/>
      <c r="B66" s="69"/>
      <c r="C66" s="97"/>
      <c r="D66" s="70"/>
      <c r="E66" s="126"/>
      <c r="F66" s="71"/>
      <c r="G66" s="72">
        <v>1</v>
      </c>
      <c r="H66" s="122">
        <f t="shared" si="13"/>
        <v>8.3333333333333329E-2</v>
      </c>
      <c r="I66" s="124">
        <f t="shared" si="20"/>
        <v>0</v>
      </c>
      <c r="J66" s="22">
        <f t="shared" si="15"/>
        <v>0</v>
      </c>
      <c r="K66" s="103"/>
      <c r="L66" s="104"/>
      <c r="M66" s="105"/>
      <c r="N66" s="105"/>
      <c r="O66" s="26">
        <f t="shared" ref="O66:O100" ca="1" si="21">DAYS360(L66,TODAY(),TRUE)/360/H66</f>
        <v>1439.6666666666667</v>
      </c>
      <c r="P66" s="75">
        <f t="shared" ref="P66:P97" ca="1" si="22">IF(O66&gt;1,F66,O66*F66)</f>
        <v>0</v>
      </c>
      <c r="Q66" s="110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15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</row>
    <row r="67" spans="1:56" ht="13.5" thickBot="1" x14ac:dyDescent="0.25">
      <c r="A67" s="69"/>
      <c r="B67" s="69"/>
      <c r="C67" s="97"/>
      <c r="D67" s="70"/>
      <c r="E67" s="126"/>
      <c r="F67" s="71"/>
      <c r="G67" s="72">
        <v>1</v>
      </c>
      <c r="H67" s="122">
        <f t="shared" si="13"/>
        <v>8.3333333333333329E-2</v>
      </c>
      <c r="I67" s="124">
        <f t="shared" si="20"/>
        <v>0</v>
      </c>
      <c r="J67" s="22">
        <f t="shared" si="15"/>
        <v>0</v>
      </c>
      <c r="K67" s="103"/>
      <c r="L67" s="104"/>
      <c r="M67" s="105"/>
      <c r="N67" s="105"/>
      <c r="O67" s="26">
        <f t="shared" ca="1" si="21"/>
        <v>1439.6666666666667</v>
      </c>
      <c r="P67" s="75">
        <f t="shared" ca="1" si="22"/>
        <v>0</v>
      </c>
      <c r="Q67" s="110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15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</row>
    <row r="68" spans="1:56" ht="13.5" thickBot="1" x14ac:dyDescent="0.25">
      <c r="A68" s="69"/>
      <c r="B68" s="69"/>
      <c r="C68" s="97"/>
      <c r="D68" s="70"/>
      <c r="E68" s="126"/>
      <c r="F68" s="71"/>
      <c r="G68" s="72">
        <v>1</v>
      </c>
      <c r="H68" s="122">
        <f t="shared" si="13"/>
        <v>8.3333333333333329E-2</v>
      </c>
      <c r="I68" s="124">
        <f t="shared" si="14"/>
        <v>0</v>
      </c>
      <c r="J68" s="22">
        <f t="shared" si="15"/>
        <v>0</v>
      </c>
      <c r="K68" s="103"/>
      <c r="L68" s="104"/>
      <c r="M68" s="105"/>
      <c r="N68" s="105"/>
      <c r="O68" s="26">
        <f t="shared" ca="1" si="21"/>
        <v>1439.6666666666667</v>
      </c>
      <c r="P68" s="75">
        <f t="shared" ca="1" si="22"/>
        <v>0</v>
      </c>
      <c r="Q68" s="110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15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</row>
    <row r="69" spans="1:56" ht="13.5" thickBot="1" x14ac:dyDescent="0.25">
      <c r="A69" s="69"/>
      <c r="B69" s="69"/>
      <c r="C69" s="97"/>
      <c r="D69" s="70"/>
      <c r="E69" s="126"/>
      <c r="F69" s="71"/>
      <c r="G69" s="72">
        <v>1</v>
      </c>
      <c r="H69" s="122">
        <f t="shared" si="13"/>
        <v>8.3333333333333329E-2</v>
      </c>
      <c r="I69" s="124">
        <f t="shared" si="14"/>
        <v>0</v>
      </c>
      <c r="J69" s="22">
        <f t="shared" si="15"/>
        <v>0</v>
      </c>
      <c r="K69" s="103"/>
      <c r="L69" s="104"/>
      <c r="M69" s="105"/>
      <c r="N69" s="105"/>
      <c r="O69" s="26">
        <f t="shared" ca="1" si="21"/>
        <v>1439.6666666666667</v>
      </c>
      <c r="P69" s="75">
        <f t="shared" ca="1" si="22"/>
        <v>0</v>
      </c>
      <c r="Q69" s="110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15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</row>
    <row r="70" spans="1:56" ht="13.5" thickBot="1" x14ac:dyDescent="0.25">
      <c r="A70" s="69"/>
      <c r="B70" s="69"/>
      <c r="C70" s="97"/>
      <c r="D70" s="70"/>
      <c r="E70" s="126"/>
      <c r="F70" s="71"/>
      <c r="G70" s="72">
        <v>1</v>
      </c>
      <c r="H70" s="122">
        <f t="shared" si="13"/>
        <v>8.3333333333333329E-2</v>
      </c>
      <c r="I70" s="124">
        <f t="shared" si="14"/>
        <v>0</v>
      </c>
      <c r="J70" s="22">
        <f t="shared" si="15"/>
        <v>0</v>
      </c>
      <c r="K70" s="103"/>
      <c r="L70" s="104"/>
      <c r="M70" s="105"/>
      <c r="N70" s="105"/>
      <c r="O70" s="26">
        <f t="shared" ca="1" si="21"/>
        <v>1439.6666666666667</v>
      </c>
      <c r="P70" s="75">
        <f t="shared" ca="1" si="22"/>
        <v>0</v>
      </c>
      <c r="Q70" s="110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15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</row>
    <row r="71" spans="1:56" ht="13.5" thickBot="1" x14ac:dyDescent="0.25">
      <c r="A71" s="69"/>
      <c r="B71" s="69"/>
      <c r="C71" s="97"/>
      <c r="D71" s="70"/>
      <c r="E71" s="126"/>
      <c r="F71" s="71"/>
      <c r="G71" s="72">
        <v>1</v>
      </c>
      <c r="H71" s="122">
        <f t="shared" si="13"/>
        <v>8.3333333333333329E-2</v>
      </c>
      <c r="I71" s="124">
        <f t="shared" si="14"/>
        <v>0</v>
      </c>
      <c r="J71" s="22">
        <f t="shared" si="15"/>
        <v>0</v>
      </c>
      <c r="K71" s="103"/>
      <c r="L71" s="104"/>
      <c r="M71" s="105"/>
      <c r="N71" s="105"/>
      <c r="O71" s="26">
        <f t="shared" ca="1" si="21"/>
        <v>1439.6666666666667</v>
      </c>
      <c r="P71" s="75">
        <f t="shared" ca="1" si="22"/>
        <v>0</v>
      </c>
      <c r="Q71" s="110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15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</row>
    <row r="72" spans="1:56" ht="13.5" thickBot="1" x14ac:dyDescent="0.25">
      <c r="A72" s="69"/>
      <c r="B72" s="69"/>
      <c r="C72" s="97"/>
      <c r="D72" s="70"/>
      <c r="E72" s="126"/>
      <c r="F72" s="71"/>
      <c r="G72" s="72">
        <v>1</v>
      </c>
      <c r="H72" s="122">
        <f t="shared" si="13"/>
        <v>8.3333333333333329E-2</v>
      </c>
      <c r="I72" s="124">
        <f t="shared" si="14"/>
        <v>0</v>
      </c>
      <c r="J72" s="22">
        <f t="shared" si="15"/>
        <v>0</v>
      </c>
      <c r="K72" s="103"/>
      <c r="L72" s="104"/>
      <c r="M72" s="105"/>
      <c r="N72" s="105"/>
      <c r="O72" s="26">
        <f t="shared" ca="1" si="21"/>
        <v>1439.6666666666667</v>
      </c>
      <c r="P72" s="75">
        <f t="shared" ca="1" si="22"/>
        <v>0</v>
      </c>
      <c r="Q72" s="110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15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</row>
    <row r="73" spans="1:56" ht="13.5" thickBot="1" x14ac:dyDescent="0.25">
      <c r="A73" s="69"/>
      <c r="B73" s="69"/>
      <c r="C73" s="97"/>
      <c r="D73" s="70"/>
      <c r="E73" s="126"/>
      <c r="F73" s="71"/>
      <c r="G73" s="72">
        <v>1</v>
      </c>
      <c r="H73" s="122">
        <f t="shared" si="13"/>
        <v>8.3333333333333329E-2</v>
      </c>
      <c r="I73" s="124">
        <f t="shared" si="14"/>
        <v>0</v>
      </c>
      <c r="J73" s="22">
        <f t="shared" si="15"/>
        <v>0</v>
      </c>
      <c r="K73" s="103"/>
      <c r="L73" s="104"/>
      <c r="M73" s="105"/>
      <c r="N73" s="105"/>
      <c r="O73" s="26">
        <f t="shared" ca="1" si="21"/>
        <v>1439.6666666666667</v>
      </c>
      <c r="P73" s="75">
        <f t="shared" ca="1" si="22"/>
        <v>0</v>
      </c>
      <c r="Q73" s="110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15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</row>
    <row r="74" spans="1:56" ht="13.5" thickBot="1" x14ac:dyDescent="0.25">
      <c r="A74" s="69"/>
      <c r="B74" s="69"/>
      <c r="C74" s="97"/>
      <c r="D74" s="70"/>
      <c r="E74" s="126"/>
      <c r="F74" s="71"/>
      <c r="G74" s="72">
        <v>1</v>
      </c>
      <c r="H74" s="122">
        <f t="shared" si="13"/>
        <v>8.3333333333333329E-2</v>
      </c>
      <c r="I74" s="124">
        <f t="shared" si="14"/>
        <v>0</v>
      </c>
      <c r="J74" s="22">
        <f t="shared" si="15"/>
        <v>0</v>
      </c>
      <c r="K74" s="103"/>
      <c r="L74" s="104"/>
      <c r="M74" s="105"/>
      <c r="N74" s="105"/>
      <c r="O74" s="26">
        <f t="shared" ca="1" si="21"/>
        <v>1439.6666666666667</v>
      </c>
      <c r="P74" s="75">
        <f t="shared" ca="1" si="22"/>
        <v>0</v>
      </c>
      <c r="Q74" s="110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15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</row>
    <row r="75" spans="1:56" ht="13.5" thickBot="1" x14ac:dyDescent="0.25">
      <c r="A75" s="69"/>
      <c r="B75" s="69"/>
      <c r="C75" s="97"/>
      <c r="D75" s="70"/>
      <c r="E75" s="126"/>
      <c r="F75" s="71"/>
      <c r="G75" s="72">
        <v>1</v>
      </c>
      <c r="H75" s="122">
        <f t="shared" si="13"/>
        <v>8.3333333333333329E-2</v>
      </c>
      <c r="I75" s="124">
        <f t="shared" si="14"/>
        <v>0</v>
      </c>
      <c r="J75" s="22">
        <f t="shared" si="15"/>
        <v>0</v>
      </c>
      <c r="K75" s="103"/>
      <c r="L75" s="104"/>
      <c r="M75" s="105"/>
      <c r="N75" s="105"/>
      <c r="O75" s="26">
        <f t="shared" ca="1" si="21"/>
        <v>1439.6666666666667</v>
      </c>
      <c r="P75" s="75">
        <f t="shared" ca="1" si="22"/>
        <v>0</v>
      </c>
      <c r="Q75" s="110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15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</row>
    <row r="76" spans="1:56" ht="13.5" thickBot="1" x14ac:dyDescent="0.25">
      <c r="A76" s="69"/>
      <c r="B76" s="69"/>
      <c r="C76" s="97"/>
      <c r="D76" s="70"/>
      <c r="E76" s="126"/>
      <c r="F76" s="71"/>
      <c r="G76" s="72">
        <v>1</v>
      </c>
      <c r="H76" s="122">
        <f t="shared" si="13"/>
        <v>8.3333333333333329E-2</v>
      </c>
      <c r="I76" s="124">
        <f t="shared" si="14"/>
        <v>0</v>
      </c>
      <c r="J76" s="22">
        <f t="shared" si="15"/>
        <v>0</v>
      </c>
      <c r="K76" s="103"/>
      <c r="L76" s="104"/>
      <c r="M76" s="105"/>
      <c r="N76" s="105"/>
      <c r="O76" s="26">
        <f t="shared" ca="1" si="21"/>
        <v>1439.6666666666667</v>
      </c>
      <c r="P76" s="75">
        <f t="shared" ca="1" si="22"/>
        <v>0</v>
      </c>
      <c r="Q76" s="110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15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</row>
    <row r="77" spans="1:56" ht="13.5" thickBot="1" x14ac:dyDescent="0.25">
      <c r="A77" s="69"/>
      <c r="B77" s="69"/>
      <c r="C77" s="97"/>
      <c r="D77" s="70"/>
      <c r="E77" s="126"/>
      <c r="F77" s="71"/>
      <c r="G77" s="72">
        <v>1</v>
      </c>
      <c r="H77" s="122">
        <f t="shared" si="13"/>
        <v>8.3333333333333329E-2</v>
      </c>
      <c r="I77" s="124">
        <f t="shared" si="14"/>
        <v>0</v>
      </c>
      <c r="J77" s="22">
        <f t="shared" si="15"/>
        <v>0</v>
      </c>
      <c r="K77" s="103"/>
      <c r="L77" s="104"/>
      <c r="M77" s="105"/>
      <c r="N77" s="105"/>
      <c r="O77" s="26">
        <f t="shared" ca="1" si="21"/>
        <v>1439.6666666666667</v>
      </c>
      <c r="P77" s="75">
        <f t="shared" ca="1" si="22"/>
        <v>0</v>
      </c>
      <c r="Q77" s="110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15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</row>
    <row r="78" spans="1:56" ht="13.5" thickBot="1" x14ac:dyDescent="0.25">
      <c r="A78" s="69"/>
      <c r="B78" s="69"/>
      <c r="C78" s="97"/>
      <c r="D78" s="70"/>
      <c r="E78" s="126"/>
      <c r="F78" s="71"/>
      <c r="G78" s="72">
        <v>1</v>
      </c>
      <c r="H78" s="122">
        <f t="shared" si="13"/>
        <v>8.3333333333333329E-2</v>
      </c>
      <c r="I78" s="124">
        <f t="shared" si="14"/>
        <v>0</v>
      </c>
      <c r="J78" s="22">
        <f t="shared" si="15"/>
        <v>0</v>
      </c>
      <c r="K78" s="103"/>
      <c r="L78" s="104"/>
      <c r="M78" s="105"/>
      <c r="N78" s="105"/>
      <c r="O78" s="26">
        <f t="shared" ca="1" si="21"/>
        <v>1439.6666666666667</v>
      </c>
      <c r="P78" s="75">
        <f t="shared" ca="1" si="22"/>
        <v>0</v>
      </c>
      <c r="Q78" s="110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15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</row>
    <row r="79" spans="1:56" ht="13.5" thickBot="1" x14ac:dyDescent="0.25">
      <c r="A79" s="69"/>
      <c r="B79" s="69"/>
      <c r="C79" s="97"/>
      <c r="D79" s="70"/>
      <c r="E79" s="126"/>
      <c r="F79" s="71"/>
      <c r="G79" s="72">
        <v>1</v>
      </c>
      <c r="H79" s="122">
        <f t="shared" si="13"/>
        <v>8.3333333333333329E-2</v>
      </c>
      <c r="I79" s="124">
        <f t="shared" si="14"/>
        <v>0</v>
      </c>
      <c r="J79" s="22">
        <f t="shared" si="15"/>
        <v>0</v>
      </c>
      <c r="K79" s="103"/>
      <c r="L79" s="104"/>
      <c r="M79" s="105"/>
      <c r="N79" s="105"/>
      <c r="O79" s="26">
        <f t="shared" ca="1" si="21"/>
        <v>1439.6666666666667</v>
      </c>
      <c r="P79" s="75">
        <f t="shared" ca="1" si="22"/>
        <v>0</v>
      </c>
      <c r="Q79" s="110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15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</row>
    <row r="80" spans="1:56" ht="13.5" thickBot="1" x14ac:dyDescent="0.25">
      <c r="A80" s="69"/>
      <c r="B80" s="69"/>
      <c r="C80" s="97"/>
      <c r="D80" s="70"/>
      <c r="E80" s="126"/>
      <c r="F80" s="71"/>
      <c r="G80" s="72">
        <v>1</v>
      </c>
      <c r="H80" s="122">
        <f t="shared" si="13"/>
        <v>8.3333333333333329E-2</v>
      </c>
      <c r="I80" s="124">
        <f t="shared" si="14"/>
        <v>0</v>
      </c>
      <c r="J80" s="22">
        <f t="shared" si="15"/>
        <v>0</v>
      </c>
      <c r="K80" s="103"/>
      <c r="L80" s="104"/>
      <c r="M80" s="105"/>
      <c r="N80" s="105"/>
      <c r="O80" s="26">
        <f t="shared" ca="1" si="21"/>
        <v>1439.6666666666667</v>
      </c>
      <c r="P80" s="75">
        <f t="shared" ca="1" si="22"/>
        <v>0</v>
      </c>
      <c r="Q80" s="110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15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</row>
    <row r="81" spans="1:56" ht="13.5" thickBot="1" x14ac:dyDescent="0.25">
      <c r="A81" s="69"/>
      <c r="B81" s="69"/>
      <c r="C81" s="97"/>
      <c r="D81" s="70"/>
      <c r="E81" s="126"/>
      <c r="F81" s="71"/>
      <c r="G81" s="72">
        <v>1</v>
      </c>
      <c r="H81" s="122">
        <f t="shared" si="13"/>
        <v>8.3333333333333329E-2</v>
      </c>
      <c r="I81" s="124">
        <f t="shared" si="14"/>
        <v>0</v>
      </c>
      <c r="J81" s="22">
        <f t="shared" si="15"/>
        <v>0</v>
      </c>
      <c r="K81" s="103"/>
      <c r="L81" s="104"/>
      <c r="M81" s="105"/>
      <c r="N81" s="105"/>
      <c r="O81" s="26">
        <f t="shared" ca="1" si="21"/>
        <v>1439.6666666666667</v>
      </c>
      <c r="P81" s="75">
        <f t="shared" ca="1" si="22"/>
        <v>0</v>
      </c>
      <c r="Q81" s="110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15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</row>
    <row r="82" spans="1:56" ht="13.5" thickBot="1" x14ac:dyDescent="0.25">
      <c r="A82" s="69"/>
      <c r="B82" s="69"/>
      <c r="C82" s="97"/>
      <c r="D82" s="70"/>
      <c r="E82" s="126"/>
      <c r="F82" s="71"/>
      <c r="G82" s="72">
        <v>1</v>
      </c>
      <c r="H82" s="122">
        <f t="shared" si="13"/>
        <v>8.3333333333333329E-2</v>
      </c>
      <c r="I82" s="124">
        <f t="shared" si="14"/>
        <v>0</v>
      </c>
      <c r="J82" s="22">
        <f t="shared" si="15"/>
        <v>0</v>
      </c>
      <c r="K82" s="103"/>
      <c r="L82" s="104"/>
      <c r="M82" s="105"/>
      <c r="N82" s="105"/>
      <c r="O82" s="26">
        <f t="shared" ca="1" si="21"/>
        <v>1439.6666666666667</v>
      </c>
      <c r="P82" s="75">
        <f t="shared" ca="1" si="22"/>
        <v>0</v>
      </c>
      <c r="Q82" s="110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15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</row>
    <row r="83" spans="1:56" ht="13.5" thickBot="1" x14ac:dyDescent="0.25">
      <c r="A83" s="69"/>
      <c r="B83" s="69"/>
      <c r="C83" s="97"/>
      <c r="D83" s="70"/>
      <c r="E83" s="126"/>
      <c r="F83" s="71"/>
      <c r="G83" s="72">
        <v>1</v>
      </c>
      <c r="H83" s="122">
        <f t="shared" si="13"/>
        <v>8.3333333333333329E-2</v>
      </c>
      <c r="I83" s="124">
        <f t="shared" si="14"/>
        <v>0</v>
      </c>
      <c r="J83" s="22">
        <f t="shared" si="15"/>
        <v>0</v>
      </c>
      <c r="K83" s="103"/>
      <c r="L83" s="104"/>
      <c r="M83" s="105"/>
      <c r="N83" s="105"/>
      <c r="O83" s="26">
        <f t="shared" ca="1" si="21"/>
        <v>1439.6666666666667</v>
      </c>
      <c r="P83" s="75">
        <f t="shared" ca="1" si="22"/>
        <v>0</v>
      </c>
      <c r="Q83" s="110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15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</row>
    <row r="84" spans="1:56" ht="13.5" thickBot="1" x14ac:dyDescent="0.25">
      <c r="A84" s="69"/>
      <c r="B84" s="69"/>
      <c r="C84" s="97"/>
      <c r="D84" s="70"/>
      <c r="E84" s="126"/>
      <c r="F84" s="71"/>
      <c r="G84" s="72">
        <v>1</v>
      </c>
      <c r="H84" s="122">
        <f t="shared" si="13"/>
        <v>8.3333333333333329E-2</v>
      </c>
      <c r="I84" s="124">
        <f t="shared" si="14"/>
        <v>0</v>
      </c>
      <c r="J84" s="22">
        <f t="shared" si="15"/>
        <v>0</v>
      </c>
      <c r="K84" s="103"/>
      <c r="L84" s="104"/>
      <c r="M84" s="105"/>
      <c r="N84" s="105"/>
      <c r="O84" s="26">
        <f t="shared" ca="1" si="21"/>
        <v>1439.6666666666667</v>
      </c>
      <c r="P84" s="75">
        <f t="shared" ca="1" si="22"/>
        <v>0</v>
      </c>
      <c r="Q84" s="110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15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</row>
    <row r="85" spans="1:56" ht="13.5" thickBot="1" x14ac:dyDescent="0.25">
      <c r="A85" s="69"/>
      <c r="B85" s="69"/>
      <c r="C85" s="97"/>
      <c r="D85" s="70"/>
      <c r="E85" s="126"/>
      <c r="F85" s="71"/>
      <c r="G85" s="72">
        <v>1</v>
      </c>
      <c r="H85" s="122">
        <f t="shared" si="13"/>
        <v>8.3333333333333329E-2</v>
      </c>
      <c r="I85" s="124">
        <f t="shared" si="14"/>
        <v>0</v>
      </c>
      <c r="J85" s="22">
        <f t="shared" si="15"/>
        <v>0</v>
      </c>
      <c r="K85" s="106"/>
      <c r="L85" s="104"/>
      <c r="M85" s="107"/>
      <c r="N85" s="107"/>
      <c r="O85" s="26">
        <f t="shared" ca="1" si="21"/>
        <v>1439.6666666666667</v>
      </c>
      <c r="P85" s="75">
        <f t="shared" ca="1" si="22"/>
        <v>0</v>
      </c>
      <c r="Q85" s="110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15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</row>
    <row r="86" spans="1:56" ht="13.5" thickBot="1" x14ac:dyDescent="0.25">
      <c r="A86" s="69"/>
      <c r="B86" s="69"/>
      <c r="C86" s="97"/>
      <c r="D86" s="70"/>
      <c r="E86" s="126"/>
      <c r="F86" s="71"/>
      <c r="G86" s="72">
        <v>1</v>
      </c>
      <c r="H86" s="122">
        <f t="shared" si="13"/>
        <v>8.3333333333333329E-2</v>
      </c>
      <c r="I86" s="124">
        <f t="shared" si="14"/>
        <v>0</v>
      </c>
      <c r="J86" s="22">
        <f t="shared" si="15"/>
        <v>0</v>
      </c>
      <c r="K86" s="103"/>
      <c r="L86" s="104"/>
      <c r="M86" s="105"/>
      <c r="N86" s="105"/>
      <c r="O86" s="26">
        <f t="shared" ca="1" si="21"/>
        <v>1439.6666666666667</v>
      </c>
      <c r="P86" s="75">
        <f t="shared" ca="1" si="22"/>
        <v>0</v>
      </c>
      <c r="Q86" s="110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15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</row>
    <row r="87" spans="1:56" ht="13.5" thickBot="1" x14ac:dyDescent="0.25">
      <c r="A87" s="69"/>
      <c r="B87" s="69"/>
      <c r="C87" s="97"/>
      <c r="D87" s="70"/>
      <c r="E87" s="126"/>
      <c r="F87" s="71"/>
      <c r="G87" s="72">
        <v>1</v>
      </c>
      <c r="H87" s="122">
        <f t="shared" si="13"/>
        <v>8.3333333333333329E-2</v>
      </c>
      <c r="I87" s="124">
        <f t="shared" si="14"/>
        <v>0</v>
      </c>
      <c r="J87" s="22">
        <f t="shared" si="15"/>
        <v>0</v>
      </c>
      <c r="K87" s="103"/>
      <c r="L87" s="104"/>
      <c r="M87" s="105"/>
      <c r="N87" s="105"/>
      <c r="O87" s="26">
        <f t="shared" ca="1" si="21"/>
        <v>1439.6666666666667</v>
      </c>
      <c r="P87" s="75">
        <f t="shared" ca="1" si="22"/>
        <v>0</v>
      </c>
      <c r="Q87" s="110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15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</row>
    <row r="88" spans="1:56" ht="13.5" thickBot="1" x14ac:dyDescent="0.25">
      <c r="A88" s="69"/>
      <c r="B88" s="69"/>
      <c r="C88" s="97"/>
      <c r="D88" s="70"/>
      <c r="E88" s="126"/>
      <c r="F88" s="71"/>
      <c r="G88" s="72">
        <v>1</v>
      </c>
      <c r="H88" s="122">
        <f t="shared" si="13"/>
        <v>8.3333333333333329E-2</v>
      </c>
      <c r="I88" s="124">
        <f t="shared" si="14"/>
        <v>0</v>
      </c>
      <c r="J88" s="22">
        <f t="shared" si="15"/>
        <v>0</v>
      </c>
      <c r="K88" s="103"/>
      <c r="L88" s="104"/>
      <c r="M88" s="105"/>
      <c r="N88" s="105"/>
      <c r="O88" s="26">
        <f t="shared" ca="1" si="21"/>
        <v>1439.6666666666667</v>
      </c>
      <c r="P88" s="75">
        <f t="shared" ca="1" si="22"/>
        <v>0</v>
      </c>
      <c r="Q88" s="110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15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</row>
    <row r="89" spans="1:56" ht="13.5" thickBot="1" x14ac:dyDescent="0.25">
      <c r="A89" s="69"/>
      <c r="B89" s="69"/>
      <c r="C89" s="97"/>
      <c r="D89" s="70"/>
      <c r="E89" s="126"/>
      <c r="F89" s="71"/>
      <c r="G89" s="72">
        <v>1</v>
      </c>
      <c r="H89" s="122">
        <f t="shared" si="13"/>
        <v>8.3333333333333329E-2</v>
      </c>
      <c r="I89" s="124">
        <f t="shared" si="14"/>
        <v>0</v>
      </c>
      <c r="J89" s="22">
        <f t="shared" si="15"/>
        <v>0</v>
      </c>
      <c r="K89" s="103"/>
      <c r="L89" s="104"/>
      <c r="M89" s="105"/>
      <c r="N89" s="105"/>
      <c r="O89" s="26">
        <f t="shared" ca="1" si="21"/>
        <v>1439.6666666666667</v>
      </c>
      <c r="P89" s="75">
        <f t="shared" ca="1" si="22"/>
        <v>0</v>
      </c>
      <c r="Q89" s="110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15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</row>
    <row r="90" spans="1:56" ht="13.5" thickBot="1" x14ac:dyDescent="0.25">
      <c r="A90" s="69"/>
      <c r="B90" s="69"/>
      <c r="C90" s="97"/>
      <c r="D90" s="70"/>
      <c r="E90" s="126"/>
      <c r="F90" s="71"/>
      <c r="G90" s="72">
        <v>1</v>
      </c>
      <c r="H90" s="122">
        <f t="shared" si="13"/>
        <v>8.3333333333333329E-2</v>
      </c>
      <c r="I90" s="124">
        <f t="shared" ref="I90:I93" si="23">$D90*F90/G90</f>
        <v>0</v>
      </c>
      <c r="J90" s="22">
        <f t="shared" si="15"/>
        <v>0</v>
      </c>
      <c r="K90" s="103"/>
      <c r="L90" s="104"/>
      <c r="M90" s="105"/>
      <c r="N90" s="105"/>
      <c r="O90" s="26">
        <f t="shared" ca="1" si="21"/>
        <v>1439.6666666666667</v>
      </c>
      <c r="P90" s="75">
        <f t="shared" ca="1" si="22"/>
        <v>0</v>
      </c>
      <c r="Q90" s="110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15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</row>
    <row r="91" spans="1:56" ht="13.5" thickBot="1" x14ac:dyDescent="0.25">
      <c r="A91" s="69"/>
      <c r="B91" s="69"/>
      <c r="C91" s="97"/>
      <c r="D91" s="70"/>
      <c r="E91" s="126"/>
      <c r="F91" s="71"/>
      <c r="G91" s="72">
        <v>1</v>
      </c>
      <c r="H91" s="122">
        <f t="shared" si="13"/>
        <v>8.3333333333333329E-2</v>
      </c>
      <c r="I91" s="124">
        <f t="shared" si="23"/>
        <v>0</v>
      </c>
      <c r="J91" s="22">
        <f t="shared" si="15"/>
        <v>0</v>
      </c>
      <c r="K91" s="103"/>
      <c r="L91" s="104"/>
      <c r="M91" s="105"/>
      <c r="N91" s="105"/>
      <c r="O91" s="26">
        <f t="shared" ca="1" si="21"/>
        <v>1439.6666666666667</v>
      </c>
      <c r="P91" s="75">
        <f t="shared" ca="1" si="22"/>
        <v>0</v>
      </c>
      <c r="Q91" s="110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15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</row>
    <row r="92" spans="1:56" ht="13.5" thickBot="1" x14ac:dyDescent="0.25">
      <c r="A92" s="69"/>
      <c r="B92" s="69"/>
      <c r="C92" s="97"/>
      <c r="D92" s="70"/>
      <c r="E92" s="126"/>
      <c r="F92" s="71"/>
      <c r="G92" s="72">
        <v>1</v>
      </c>
      <c r="H92" s="122">
        <f t="shared" si="13"/>
        <v>8.3333333333333329E-2</v>
      </c>
      <c r="I92" s="124">
        <f t="shared" si="23"/>
        <v>0</v>
      </c>
      <c r="J92" s="22">
        <f t="shared" si="15"/>
        <v>0</v>
      </c>
      <c r="K92" s="103"/>
      <c r="L92" s="104"/>
      <c r="M92" s="105"/>
      <c r="N92" s="105"/>
      <c r="O92" s="26">
        <f t="shared" ca="1" si="21"/>
        <v>1439.6666666666667</v>
      </c>
      <c r="P92" s="75">
        <f t="shared" ca="1" si="22"/>
        <v>0</v>
      </c>
      <c r="Q92" s="110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15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</row>
    <row r="93" spans="1:56" ht="13.5" thickBot="1" x14ac:dyDescent="0.25">
      <c r="A93" s="69"/>
      <c r="B93" s="69"/>
      <c r="C93" s="97"/>
      <c r="D93" s="70"/>
      <c r="E93" s="126"/>
      <c r="F93" s="71"/>
      <c r="G93" s="72">
        <v>1</v>
      </c>
      <c r="H93" s="122">
        <f t="shared" si="13"/>
        <v>8.3333333333333329E-2</v>
      </c>
      <c r="I93" s="124">
        <f t="shared" si="23"/>
        <v>0</v>
      </c>
      <c r="J93" s="22">
        <f t="shared" si="15"/>
        <v>0</v>
      </c>
      <c r="K93" s="103"/>
      <c r="L93" s="104"/>
      <c r="M93" s="105"/>
      <c r="N93" s="105"/>
      <c r="O93" s="26">
        <f t="shared" ca="1" si="21"/>
        <v>1439.6666666666667</v>
      </c>
      <c r="P93" s="75">
        <f t="shared" ca="1" si="22"/>
        <v>0</v>
      </c>
      <c r="Q93" s="110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15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</row>
    <row r="94" spans="1:56" ht="13.5" thickBot="1" x14ac:dyDescent="0.25">
      <c r="A94" s="69"/>
      <c r="B94" s="69"/>
      <c r="C94" s="97"/>
      <c r="D94" s="70"/>
      <c r="E94" s="126"/>
      <c r="F94" s="71"/>
      <c r="G94" s="72">
        <v>1</v>
      </c>
      <c r="H94" s="122">
        <f t="shared" si="13"/>
        <v>8.3333333333333329E-2</v>
      </c>
      <c r="I94" s="124">
        <f t="shared" si="14"/>
        <v>0</v>
      </c>
      <c r="J94" s="22">
        <f t="shared" si="15"/>
        <v>0</v>
      </c>
      <c r="K94" s="103"/>
      <c r="L94" s="104"/>
      <c r="M94" s="105"/>
      <c r="N94" s="105"/>
      <c r="O94" s="26">
        <f t="shared" ca="1" si="21"/>
        <v>1439.6666666666667</v>
      </c>
      <c r="P94" s="75">
        <f t="shared" ca="1" si="22"/>
        <v>0</v>
      </c>
      <c r="Q94" s="110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15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</row>
    <row r="95" spans="1:56" ht="13.5" thickBot="1" x14ac:dyDescent="0.25">
      <c r="A95" s="69"/>
      <c r="B95" s="69"/>
      <c r="C95" s="97"/>
      <c r="D95" s="70"/>
      <c r="E95" s="126"/>
      <c r="F95" s="71"/>
      <c r="G95" s="72">
        <v>1</v>
      </c>
      <c r="H95" s="122">
        <f t="shared" si="13"/>
        <v>8.3333333333333329E-2</v>
      </c>
      <c r="I95" s="124">
        <f t="shared" si="14"/>
        <v>0</v>
      </c>
      <c r="J95" s="22">
        <f t="shared" si="15"/>
        <v>0</v>
      </c>
      <c r="K95" s="103"/>
      <c r="L95" s="104"/>
      <c r="M95" s="105"/>
      <c r="N95" s="105"/>
      <c r="O95" s="26">
        <f t="shared" ca="1" si="21"/>
        <v>1439.6666666666667</v>
      </c>
      <c r="P95" s="75">
        <f t="shared" ca="1" si="22"/>
        <v>0</v>
      </c>
      <c r="Q95" s="110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15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</row>
    <row r="96" spans="1:56" ht="13.5" thickBot="1" x14ac:dyDescent="0.25">
      <c r="A96" s="69"/>
      <c r="B96" s="69"/>
      <c r="C96" s="97"/>
      <c r="D96" s="70"/>
      <c r="E96" s="126"/>
      <c r="F96" s="71"/>
      <c r="G96" s="72">
        <v>1</v>
      </c>
      <c r="H96" s="122">
        <f t="shared" si="13"/>
        <v>8.3333333333333329E-2</v>
      </c>
      <c r="I96" s="124">
        <f t="shared" si="14"/>
        <v>0</v>
      </c>
      <c r="J96" s="22">
        <f t="shared" si="15"/>
        <v>0</v>
      </c>
      <c r="K96" s="103"/>
      <c r="L96" s="104"/>
      <c r="M96" s="105"/>
      <c r="N96" s="105"/>
      <c r="O96" s="26">
        <f t="shared" ca="1" si="21"/>
        <v>1439.6666666666667</v>
      </c>
      <c r="P96" s="75">
        <f t="shared" ca="1" si="22"/>
        <v>0</v>
      </c>
      <c r="Q96" s="110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15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</row>
    <row r="97" spans="1:56" ht="13.5" thickBot="1" x14ac:dyDescent="0.25">
      <c r="A97" s="69"/>
      <c r="B97" s="69"/>
      <c r="C97" s="97"/>
      <c r="D97" s="70"/>
      <c r="E97" s="126"/>
      <c r="F97" s="71"/>
      <c r="G97" s="72">
        <v>1</v>
      </c>
      <c r="H97" s="122">
        <f t="shared" si="13"/>
        <v>8.3333333333333329E-2</v>
      </c>
      <c r="I97" s="124">
        <f t="shared" si="14"/>
        <v>0</v>
      </c>
      <c r="J97" s="22">
        <f t="shared" si="15"/>
        <v>0</v>
      </c>
      <c r="K97" s="103"/>
      <c r="L97" s="104"/>
      <c r="M97" s="105"/>
      <c r="N97" s="105"/>
      <c r="O97" s="26">
        <f t="shared" ca="1" si="21"/>
        <v>1439.6666666666667</v>
      </c>
      <c r="P97" s="75">
        <f t="shared" ca="1" si="22"/>
        <v>0</v>
      </c>
      <c r="Q97" s="110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15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</row>
    <row r="98" spans="1:56" ht="13.5" thickBot="1" x14ac:dyDescent="0.25">
      <c r="A98" s="69"/>
      <c r="B98" s="69"/>
      <c r="C98" s="97"/>
      <c r="D98" s="70"/>
      <c r="E98" s="126"/>
      <c r="F98" s="71"/>
      <c r="G98" s="72">
        <v>1</v>
      </c>
      <c r="H98" s="122">
        <f t="shared" ref="H98:H100" si="24">G98/12</f>
        <v>8.3333333333333329E-2</v>
      </c>
      <c r="I98" s="124">
        <f t="shared" ref="I98:I100" si="25">$D98*F98/G98</f>
        <v>0</v>
      </c>
      <c r="J98" s="22">
        <f t="shared" ref="J98:J100" si="26">I98*12</f>
        <v>0</v>
      </c>
      <c r="K98" s="103"/>
      <c r="L98" s="104"/>
      <c r="M98" s="105"/>
      <c r="N98" s="105"/>
      <c r="O98" s="26">
        <f t="shared" ca="1" si="21"/>
        <v>1439.6666666666667</v>
      </c>
      <c r="P98" s="75">
        <f t="shared" ref="P98:P100" ca="1" si="27">IF(O98&gt;1,F98,O98*F98)</f>
        <v>0</v>
      </c>
      <c r="Q98" s="110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15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</row>
    <row r="99" spans="1:56" ht="13.5" thickBot="1" x14ac:dyDescent="0.25">
      <c r="A99" s="69"/>
      <c r="B99" s="69"/>
      <c r="C99" s="97"/>
      <c r="D99" s="70"/>
      <c r="E99" s="126"/>
      <c r="F99" s="71"/>
      <c r="G99" s="72">
        <v>1</v>
      </c>
      <c r="H99" s="122">
        <f t="shared" si="24"/>
        <v>8.3333333333333329E-2</v>
      </c>
      <c r="I99" s="124">
        <f t="shared" si="25"/>
        <v>0</v>
      </c>
      <c r="J99" s="22">
        <f t="shared" si="26"/>
        <v>0</v>
      </c>
      <c r="K99" s="103"/>
      <c r="L99" s="104"/>
      <c r="M99" s="105"/>
      <c r="N99" s="105"/>
      <c r="O99" s="26">
        <f t="shared" ca="1" si="21"/>
        <v>1439.6666666666667</v>
      </c>
      <c r="P99" s="75">
        <f t="shared" ca="1" si="27"/>
        <v>0</v>
      </c>
      <c r="Q99" s="110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15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</row>
    <row r="100" spans="1:56" ht="13.5" thickBot="1" x14ac:dyDescent="0.25">
      <c r="A100" s="69"/>
      <c r="B100" s="69"/>
      <c r="C100" s="97"/>
      <c r="D100" s="70"/>
      <c r="E100" s="126"/>
      <c r="F100" s="71"/>
      <c r="G100" s="72">
        <v>1</v>
      </c>
      <c r="H100" s="122">
        <f t="shared" si="24"/>
        <v>8.3333333333333329E-2</v>
      </c>
      <c r="I100" s="124">
        <f t="shared" si="25"/>
        <v>0</v>
      </c>
      <c r="J100" s="22">
        <f t="shared" si="26"/>
        <v>0</v>
      </c>
      <c r="K100" s="103"/>
      <c r="L100" s="104"/>
      <c r="M100" s="105"/>
      <c r="N100" s="105"/>
      <c r="O100" s="26">
        <f t="shared" ca="1" si="21"/>
        <v>1439.6666666666667</v>
      </c>
      <c r="P100" s="76">
        <f t="shared" ca="1" si="27"/>
        <v>0</v>
      </c>
      <c r="Q100" s="111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6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</row>
    <row r="101" spans="1:56" x14ac:dyDescent="0.2">
      <c r="H101" s="27"/>
      <c r="I101" s="125">
        <f>SUM(I2:I100)</f>
        <v>932.5833333333336</v>
      </c>
      <c r="J101" s="27">
        <f>SUM(J2:J100)</f>
        <v>11191</v>
      </c>
      <c r="P101" s="77">
        <f ca="1">SUM(P2:P100)</f>
        <v>42901.436111111107</v>
      </c>
      <c r="Q101" s="27">
        <f t="shared" ref="Q101:BC101" si="28">SUM(Q2:Q100)</f>
        <v>0</v>
      </c>
      <c r="R101" s="27">
        <f t="shared" si="28"/>
        <v>0</v>
      </c>
      <c r="S101" s="27">
        <f t="shared" si="28"/>
        <v>0</v>
      </c>
      <c r="T101" s="27">
        <f t="shared" si="28"/>
        <v>0</v>
      </c>
      <c r="U101" s="27">
        <f t="shared" si="28"/>
        <v>0</v>
      </c>
      <c r="V101" s="27">
        <f t="shared" si="28"/>
        <v>0</v>
      </c>
      <c r="W101" s="27">
        <f t="shared" si="28"/>
        <v>0</v>
      </c>
      <c r="X101" s="27">
        <f t="shared" si="28"/>
        <v>0</v>
      </c>
      <c r="Y101" s="27">
        <f t="shared" si="28"/>
        <v>0</v>
      </c>
      <c r="Z101" s="27">
        <f t="shared" si="28"/>
        <v>0</v>
      </c>
      <c r="AA101" s="27">
        <f t="shared" si="28"/>
        <v>0</v>
      </c>
      <c r="AB101" s="27">
        <f t="shared" si="28"/>
        <v>0</v>
      </c>
      <c r="AC101" s="27">
        <f t="shared" si="28"/>
        <v>0</v>
      </c>
      <c r="AD101" s="27">
        <f t="shared" si="28"/>
        <v>0</v>
      </c>
      <c r="AE101" s="27">
        <f t="shared" si="28"/>
        <v>0</v>
      </c>
      <c r="AF101" s="27">
        <f t="shared" si="28"/>
        <v>0</v>
      </c>
      <c r="AG101" s="27">
        <f t="shared" si="28"/>
        <v>0</v>
      </c>
      <c r="AH101" s="27">
        <f t="shared" si="28"/>
        <v>0</v>
      </c>
      <c r="AI101" s="27">
        <f t="shared" si="28"/>
        <v>0</v>
      </c>
      <c r="AJ101" s="27">
        <f t="shared" si="28"/>
        <v>0</v>
      </c>
      <c r="AK101" s="27">
        <f t="shared" si="28"/>
        <v>0</v>
      </c>
      <c r="AL101" s="27">
        <f t="shared" si="28"/>
        <v>0</v>
      </c>
      <c r="AM101" s="27">
        <f t="shared" si="28"/>
        <v>0</v>
      </c>
      <c r="AN101" s="27">
        <f t="shared" si="28"/>
        <v>0</v>
      </c>
      <c r="AO101" s="27">
        <f t="shared" si="28"/>
        <v>0</v>
      </c>
      <c r="AP101" s="27">
        <f t="shared" si="28"/>
        <v>0</v>
      </c>
      <c r="AQ101" s="27">
        <f t="shared" si="28"/>
        <v>0</v>
      </c>
      <c r="AR101" s="27">
        <f t="shared" si="28"/>
        <v>0</v>
      </c>
      <c r="AS101" s="27">
        <f t="shared" si="28"/>
        <v>0</v>
      </c>
      <c r="AT101" s="27">
        <f t="shared" si="28"/>
        <v>0</v>
      </c>
      <c r="AU101" s="27">
        <f t="shared" si="28"/>
        <v>0</v>
      </c>
      <c r="AV101" s="27">
        <f t="shared" si="28"/>
        <v>0</v>
      </c>
      <c r="AW101" s="27">
        <f t="shared" si="28"/>
        <v>0</v>
      </c>
      <c r="AX101" s="27">
        <f t="shared" si="28"/>
        <v>0</v>
      </c>
      <c r="AY101" s="27">
        <f t="shared" si="28"/>
        <v>0</v>
      </c>
      <c r="AZ101" s="27">
        <f t="shared" si="28"/>
        <v>0</v>
      </c>
      <c r="BA101" s="27">
        <f t="shared" si="28"/>
        <v>0</v>
      </c>
      <c r="BB101" s="27">
        <f t="shared" si="28"/>
        <v>0</v>
      </c>
      <c r="BC101" s="27">
        <f t="shared" si="28"/>
        <v>0</v>
      </c>
      <c r="BD101" s="27">
        <f>SUM(BD2:BD100)</f>
        <v>0</v>
      </c>
    </row>
  </sheetData>
  <sheetProtection algorithmName="SHA-512" hashValue="ZuACD9xmCgfpYyGNFCrZoA1qaDyMbGw31+OWfZZ1SSycfnLmNAoqw9gmbIf9zm1U+H8GHJc5/Ddl4UKMblBBSQ==" saltValue="n0x13C2RVzPUwNMYoNO/EQ==" spinCount="100000" sheet="1" objects="1" scenarios="1" selectLockedCells="1"/>
  <conditionalFormatting sqref="O2:O40 O68:O89 O94:O100">
    <cfRule type="cellIs" dxfId="14" priority="46" stopIfTrue="1" operator="lessThan">
      <formula>0.5</formula>
    </cfRule>
    <cfRule type="cellIs" dxfId="13" priority="47" stopIfTrue="1" operator="greaterThan">
      <formula>1.2</formula>
    </cfRule>
    <cfRule type="cellIs" dxfId="12" priority="48" stopIfTrue="1" operator="greaterThan">
      <formula>1</formula>
    </cfRule>
    <cfRule type="cellIs" dxfId="11" priority="49" stopIfTrue="1" operator="greaterThan">
      <formula>0.8</formula>
    </cfRule>
    <cfRule type="cellIs" dxfId="10" priority="50" stopIfTrue="1" operator="greaterThanOrEqual">
      <formula>0.5</formula>
    </cfRule>
  </conditionalFormatting>
  <conditionalFormatting sqref="O41:O67">
    <cfRule type="cellIs" dxfId="9" priority="6" stopIfTrue="1" operator="lessThan">
      <formula>0.5</formula>
    </cfRule>
    <cfRule type="cellIs" dxfId="8" priority="7" stopIfTrue="1" operator="greaterThan">
      <formula>1.2</formula>
    </cfRule>
    <cfRule type="cellIs" dxfId="7" priority="8" stopIfTrue="1" operator="greaterThan">
      <formula>1</formula>
    </cfRule>
    <cfRule type="cellIs" dxfId="6" priority="9" stopIfTrue="1" operator="greaterThan">
      <formula>0.8</formula>
    </cfRule>
    <cfRule type="cellIs" dxfId="5" priority="10" stopIfTrue="1" operator="greaterThanOrEqual">
      <formula>0.5</formula>
    </cfRule>
  </conditionalFormatting>
  <conditionalFormatting sqref="O90:O93">
    <cfRule type="cellIs" dxfId="4" priority="1" stopIfTrue="1" operator="lessThan">
      <formula>0.5</formula>
    </cfRule>
    <cfRule type="cellIs" dxfId="3" priority="2" stopIfTrue="1" operator="greaterThan">
      <formula>1.2</formula>
    </cfRule>
    <cfRule type="cellIs" dxfId="2" priority="3" stopIfTrue="1" operator="greaterThan">
      <formula>1</formula>
    </cfRule>
    <cfRule type="cellIs" dxfId="1" priority="4" stopIfTrue="1" operator="greaterThan">
      <formula>0.8</formula>
    </cfRule>
    <cfRule type="cellIs" dxfId="0" priority="5" stopIfTrue="1" operator="greaterThanOrEqual">
      <formula>0.5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Sgto.Gastos</vt:lpstr>
      <vt:lpstr>DetalleGastoMensual</vt:lpstr>
      <vt:lpstr>Sgto.Renovaciones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JardindelJubilado.com</dc:creator>
  <cp:lastModifiedBy>JardindelJubilado</cp:lastModifiedBy>
  <cp:lastPrinted>2019-09-30T12:50:31Z</cp:lastPrinted>
  <dcterms:created xsi:type="dcterms:W3CDTF">2019-07-21T09:48:52Z</dcterms:created>
  <dcterms:modified xsi:type="dcterms:W3CDTF">2019-12-20T18:32:23Z</dcterms:modified>
</cp:coreProperties>
</file>